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370" tabRatio="944" activeTab="2"/>
  </bookViews>
  <sheets>
    <sheet name="1. Титульный" sheetId="1" r:id="rId1"/>
    <sheet name="2. Содержание" sheetId="2" r:id="rId2"/>
    <sheet name="3.  Таблица 1" sheetId="3" r:id="rId3"/>
    <sheet name="4. Таблица 2-2019" sheetId="4" r:id="rId4"/>
    <sheet name="5. Табл. 2.1 ПФХД - 2019" sheetId="5" r:id="rId5"/>
    <sheet name="6. Табл. 3,4" sheetId="6" r:id="rId6"/>
    <sheet name="8. Прил. 2.1 ПФХД - 2019" sheetId="7" r:id="rId7"/>
    <sheet name="9.Прил. 2.2 ПФХД - 2019 (2)" sheetId="8" r:id="rId8"/>
    <sheet name="9.Прил. 2.2 ПФХД - 2019" sheetId="9" r:id="rId9"/>
    <sheet name="4. Таблица 2-2020" sheetId="10" r:id="rId10"/>
    <sheet name="8. Прил. 2.1 ПФХД - 2020" sheetId="11" r:id="rId11"/>
    <sheet name="9.Прил. 2.2 ПФХД - 2020" sheetId="12" r:id="rId12"/>
    <sheet name="4. Таблица 2-2021" sheetId="13" r:id="rId13"/>
    <sheet name="8. Прил. 2.1 ПФХД - 2021" sheetId="14" r:id="rId14"/>
    <sheet name="9.Прил. 2.2 ПФХД - 2021" sheetId="15" r:id="rId15"/>
  </sheets>
  <definedNames>
    <definedName name="_xlnm.Print_Titles" localSheetId="3">'4. Таблица 2-2019'!$6:$10</definedName>
    <definedName name="_xlnm.Print_Titles" localSheetId="9">'4. Таблица 2-2020'!$6:$10</definedName>
    <definedName name="_xlnm.Print_Titles" localSheetId="12">'4. Таблица 2-2021'!$6:$10</definedName>
    <definedName name="_xlnm.Print_Area" localSheetId="1">'2. Содержание'!$A$1:$DX$18</definedName>
    <definedName name="_xlnm.Print_Area" localSheetId="3">'4. Таблица 2-2019'!$A$1:$L$54</definedName>
    <definedName name="_xlnm.Print_Area" localSheetId="9">'4. Таблица 2-2020'!$A$1:$L$54</definedName>
    <definedName name="_xlnm.Print_Area" localSheetId="12">'4. Таблица 2-2021'!$A$1:$L$54</definedName>
    <definedName name="_xlnm.Print_Area" localSheetId="6">'8. Прил. 2.1 ПФХД - 2019'!$A$1:$FK$49</definedName>
    <definedName name="_xlnm.Print_Area" localSheetId="10">'8. Прил. 2.1 ПФХД - 2020'!$A$1:$FK$46</definedName>
    <definedName name="_xlnm.Print_Area" localSheetId="13">'8. Прил. 2.1 ПФХД - 2021'!$A$1:$FK$46</definedName>
    <definedName name="_xlnm.Print_Area" localSheetId="8">'9.Прил. 2.2 ПФХД - 2019'!$A$1:$EP$226</definedName>
    <definedName name="_xlnm.Print_Area" localSheetId="7">'9.Прил. 2.2 ПФХД - 2019 (2)'!$A$1:$EO$290</definedName>
    <definedName name="_xlnm.Print_Area" localSheetId="11">'9.Прил. 2.2 ПФХД - 2020'!$A$1:$EP$268</definedName>
    <definedName name="_xlnm.Print_Area" localSheetId="14">'9.Прил. 2.2 ПФХД - 2021'!$A$1:$EP$268</definedName>
  </definedNames>
  <calcPr fullCalcOnLoad="1" refMode="R1C1"/>
</workbook>
</file>

<file path=xl/sharedStrings.xml><?xml version="1.0" encoding="utf-8"?>
<sst xmlns="http://schemas.openxmlformats.org/spreadsheetml/2006/main" count="1890" uniqueCount="435">
  <si>
    <t>Таблица 2</t>
  </si>
  <si>
    <t>Показатели по поступлениям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</si>
  <si>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</si>
  <si>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</si>
  <si>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</si>
  <si>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</si>
  <si>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</si>
  <si>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</si>
  <si>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</si>
  <si>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</si>
  <si>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</si>
  <si>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</si>
  <si>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</si>
  <si>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</si>
  <si>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</si>
  <si>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</si>
  <si>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</si>
  <si>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</si>
  <si>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</si>
  <si>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</si>
  <si>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</si>
  <si>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</si>
  <si>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</si>
  <si>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</si>
  <si>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</si>
  <si>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</si>
  <si>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</si>
  <si>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</si>
  <si>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</si>
  <si>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</si>
  <si>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</si>
  <si>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</si>
  <si>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</si>
  <si>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</si>
  <si>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</si>
  <si>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</si>
  <si>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</si>
  <si>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</si>
  <si>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</si>
  <si>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</si>
  <si>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</si>
  <si>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</si>
  <si>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</si>
  <si>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</si>
  <si>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</si>
  <si>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</si>
  <si>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</si>
  <si>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</si>
  <si>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</si>
  <si>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</si>
  <si>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</si>
  <si>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</si>
  <si>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</si>
  <si>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</si>
  <si>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</si>
  <si>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</si>
  <si>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</si>
  <si>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</si>
  <si>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</si>
  <si>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</si>
  <si>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</si>
  <si>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</si>
  <si>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</si>
  <si>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</si>
  <si>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</si>
  <si>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</si>
  <si>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</si>
  <si>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</si>
  <si>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</si>
  <si>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</si>
  <si>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</si>
  <si>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</si>
  <si>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</si>
  <si>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</si>
  <si>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</si>
  <si>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</si>
  <si>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</si>
  <si>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</si>
  <si>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</si>
  <si>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</si>
  <si>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</si>
  <si>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</si>
  <si>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</si>
  <si>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</si>
  <si>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</si>
  <si>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</si>
  <si>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</si>
  <si>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</si>
  <si>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</si>
  <si>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</si>
  <si>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</si>
  <si>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</si>
  <si>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</si>
  <si>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</si>
  <si>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</si>
  <si>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Показатели выплат по расходам</t>
  </si>
  <si>
    <t>Таблица 2.1</t>
  </si>
  <si>
    <t>Год начала закупки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</si>
  <si>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</si>
  <si>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</si>
  <si>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</si>
  <si>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</si>
  <si>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</si>
  <si>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</si>
  <si>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</si>
  <si>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</si>
  <si>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</si>
  <si>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</si>
  <si>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</si>
  <si>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</si>
  <si>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</si>
  <si>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</si>
  <si>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</si>
  <si>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</si>
  <si>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УТВЕРЖДАЮ</t>
  </si>
  <si>
    <t>0501016</t>
  </si>
  <si>
    <t>Форма по ОКУД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</si>
  <si>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</si>
  <si>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</si>
  <si>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</si>
  <si>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</si>
  <si>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</si>
  <si>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</si>
  <si>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по ОКВ</t>
  </si>
  <si>
    <t>х</t>
  </si>
  <si>
    <t>Номер страницы</t>
  </si>
  <si>
    <t>Руководитель</t>
  </si>
  <si>
    <t>Всего страниц</t>
  </si>
  <si>
    <t>Ответственный</t>
  </si>
  <si>
    <t>исполнитель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</si>
  <si>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</si>
  <si>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</si>
  <si>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</si>
  <si>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</si>
  <si>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</si>
  <si>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</si>
  <si>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</si>
  <si>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</si>
  <si>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</si>
  <si>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</si>
  <si>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</si>
  <si>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</si>
  <si>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</si>
  <si>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</si>
  <si>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</si>
  <si>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</si>
  <si>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</si>
  <si>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</si>
  <si>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</si>
  <si>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</si>
  <si>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</si>
  <si>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</si>
  <si>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</si>
  <si>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</si>
  <si>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</si>
  <si>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</si>
  <si>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</si>
  <si>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</si>
  <si>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</si>
  <si>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</si>
  <si>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</si>
  <si>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</si>
  <si>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</si>
  <si>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</si>
  <si>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</si>
  <si>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</si>
  <si>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</si>
  <si>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</si>
  <si>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</si>
  <si>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</si>
  <si>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</si>
  <si>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</si>
  <si>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</si>
  <si>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</si>
  <si>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</si>
  <si>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</si>
  <si>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</si>
  <si>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Количество 
работ 
(услуг)</t>
  </si>
  <si>
    <t>Стоимость 
работ (услуг), 
руб.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</si>
  <si>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</si>
  <si>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</si>
  <si>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</si>
  <si>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</t>
  </si>
  <si>
    <t>(последнюю отчетную дату)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</si>
  <si>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</si>
  <si>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</si>
  <si>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</si>
  <si>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</si>
  <si>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</si>
  <si>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</si>
  <si>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</si>
  <si>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</si>
  <si>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</si>
  <si>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Х</t>
  </si>
  <si>
    <t xml:space="preserve">1001
</t>
  </si>
  <si>
    <t>2001</t>
  </si>
  <si>
    <t>Сумма (тыс. руб.)
услуги, руб.</t>
  </si>
  <si>
    <t>Наименование муниципального учреждения</t>
  </si>
  <si>
    <t>Единица измерения: руб. (с точностью до второго десятичного знака-0,00)</t>
  </si>
  <si>
    <t>Адрес фактического местонахождения</t>
  </si>
  <si>
    <t>муниципального учреждения</t>
  </si>
  <si>
    <t>Главный</t>
  </si>
  <si>
    <t>бухгалтер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</si>
  <si>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</si>
  <si>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</si>
  <si>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 муниципального учреждения :</t>
  </si>
  <si>
    <t>1.3. Перечень услуг (работ), относящихся в соответствии с уставом к основным видам деятельности  муниципальных учреждений, предоставление которых для физических и юридических лиц осуществляется, в том числе за плату:</t>
  </si>
  <si>
    <t xml:space="preserve">Показатели финансового состояния учреждения </t>
  </si>
  <si>
    <t>Сумма, руб.
руб.</t>
  </si>
  <si>
    <t>1.1.1.</t>
  </si>
  <si>
    <t>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</si>
  <si>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</si>
  <si>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</si>
  <si>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</si>
  <si>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</si>
  <si>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</si>
  <si>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</si>
  <si>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</si>
  <si>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</si>
  <si>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</si>
  <si>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</si>
  <si>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</si>
  <si>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</si>
  <si>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</si>
  <si>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и выплатам муниципального учреждения</t>
  </si>
  <si>
    <t xml:space="preserve">на закупку товаров, работ, услуг учреждения </t>
  </si>
  <si>
    <t>Сумма выплат по расходам на закупку товаров, работ и услуг, руб. (с точностью до двух знаков после запятой - 0,00)</t>
  </si>
  <si>
    <t>в соответствии с Федеральным законом от 5 апреля 2013г. № 44-ФЗ                           "О контрактной системе в сфере закупок товаров, работ, услуг для обеспечения государственных и муниципальных нужд"</t>
  </si>
  <si>
    <t xml:space="preserve">во временное распоряжение учреждения </t>
  </si>
  <si>
    <t>Сумма                                            (руб., с точностью до двух знаков после запятой - 0,00)
услуги, руб.</t>
  </si>
  <si>
    <t>обязательное социальное страхование от несчастных случаев на производстве и профессиональных заболеваний по ставке 0,_%</t>
  </si>
  <si>
    <t>5. Расчет (обоснование) прочих расходов (кроме расходов на закупку товаров, работ, услуг)</t>
  </si>
  <si>
    <t>34511829</t>
  </si>
  <si>
    <t>Муниципальное бюджетное дошкольное образовательное учреждение "Центр развития ребенка-детский сад №31"</t>
  </si>
  <si>
    <t>7418009650/742401001</t>
  </si>
  <si>
    <t>Челябинская область. г.Троицк. ул.Володарского. 41</t>
  </si>
  <si>
    <t>1. Расчеты (обоснования) выплат персоналу (строка 210) (КОСГУ 211)</t>
  </si>
  <si>
    <t>Заведующий</t>
  </si>
  <si>
    <t>Музыкальный руководитель</t>
  </si>
  <si>
    <t>Воспитатель</t>
  </si>
  <si>
    <t>Учитель-дефектолог</t>
  </si>
  <si>
    <t>Учитель-логопед</t>
  </si>
  <si>
    <t>Заместитель заведующего по хозяйственной части</t>
  </si>
  <si>
    <t>Повар</t>
  </si>
  <si>
    <t>Калькулятор</t>
  </si>
  <si>
    <t>Делопроизводитель</t>
  </si>
  <si>
    <t>Кастелянша</t>
  </si>
  <si>
    <t>Сторож</t>
  </si>
  <si>
    <t>Дворник</t>
  </si>
  <si>
    <t>Кладовщик</t>
  </si>
  <si>
    <t>Уборщик служебных помещений</t>
  </si>
  <si>
    <t>Инструктор по физической культуре</t>
  </si>
  <si>
    <t>Заместитель заведующего по учебно-воспитательной работе</t>
  </si>
  <si>
    <t>Младший воспитатель</t>
  </si>
  <si>
    <t>Машинист по стирке и ремонту спец.одежды</t>
  </si>
  <si>
    <t>Специалист по охране труда</t>
  </si>
  <si>
    <t>Инструктор по гигиеническому воспитанию</t>
  </si>
  <si>
    <t>Шеф-повар</t>
  </si>
  <si>
    <t>Рабочий по комплексному обслуживанию и ремонту зданий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</si>
  <si>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</si>
  <si>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</si>
  <si>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</si>
  <si>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</si>
  <si>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</si>
  <si>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</si>
  <si>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</si>
  <si>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</si>
  <si>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</si>
  <si>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</si>
  <si>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Троицкий городской округ</t>
  </si>
  <si>
    <t>Управление образования администрация города Троицка</t>
  </si>
  <si>
    <t>75752000</t>
  </si>
  <si>
    <t>429</t>
  </si>
  <si>
    <t>383</t>
  </si>
  <si>
    <t>643</t>
  </si>
  <si>
    <t>ИТОГО:</t>
  </si>
  <si>
    <t>Областной бюджет</t>
  </si>
  <si>
    <t>Местный бюджет</t>
  </si>
  <si>
    <t>ОБЩИЙ ИТОГ</t>
  </si>
  <si>
    <t>Пособие по уходу за ребенком до 3-х лет</t>
  </si>
  <si>
    <t xml:space="preserve">Итого </t>
  </si>
  <si>
    <t>321</t>
  </si>
  <si>
    <t>субсидии на иные цели</t>
  </si>
  <si>
    <t>Налог на имущество</t>
  </si>
  <si>
    <t>Земельный налог</t>
  </si>
  <si>
    <t>Плата за негативное воздействие на окружающую среду</t>
  </si>
  <si>
    <t>244</t>
  </si>
  <si>
    <t>Услуги связи</t>
  </si>
  <si>
    <t>Услуги интернет</t>
  </si>
  <si>
    <t xml:space="preserve">Итого  </t>
  </si>
  <si>
    <t>Акарицидная обработка</t>
  </si>
  <si>
    <t xml:space="preserve">Итого : </t>
  </si>
  <si>
    <t>Питание воспитанников</t>
  </si>
  <si>
    <t>КВР 244</t>
  </si>
  <si>
    <t>Итого</t>
  </si>
  <si>
    <t>МЗ</t>
  </si>
  <si>
    <t>ЦС</t>
  </si>
  <si>
    <t>ПЛ</t>
  </si>
  <si>
    <t>Оплата потребления электроэнергии 730</t>
  </si>
  <si>
    <t>Оплата потребления теплоэнергии 720</t>
  </si>
  <si>
    <t>МБДОУ "ЦРР-детский сад №31"</t>
  </si>
  <si>
    <t>Вывоз мусора (ТБО)</t>
  </si>
  <si>
    <t>Обслуживание СЭС (дератизация)</t>
  </si>
  <si>
    <t>Определение наличия клеща</t>
  </si>
  <si>
    <t>Ремонт и поверка средств измерения</t>
  </si>
  <si>
    <t>Техобслуживание тревожной сигнализации</t>
  </si>
  <si>
    <t>Измерение сопротивления электрооборудования</t>
  </si>
  <si>
    <t>Гидравлические испытания системы отопления</t>
  </si>
  <si>
    <t>Переосвидетельствование огнетушителей</t>
  </si>
  <si>
    <t>Оплата услуг вневедомственной, пожарной охраны</t>
  </si>
  <si>
    <t>Обучение по  теплохозяйству</t>
  </si>
  <si>
    <t>Проведение СОУТ</t>
  </si>
  <si>
    <t>Строительный контроль за измерением сопротивления электрооборудования</t>
  </si>
  <si>
    <t>Строительный контроль за гидравлическое испытание системы отопления</t>
  </si>
  <si>
    <t>Проведение периодического (предварительного) мед.осмотра</t>
  </si>
  <si>
    <t>Гигиеническое обучение</t>
  </si>
  <si>
    <t>Приобретение игрушек, наглядных пособий, орг.техники</t>
  </si>
  <si>
    <t xml:space="preserve">Областной бюджет </t>
  </si>
  <si>
    <t>КОСГУ 310</t>
  </si>
  <si>
    <t>Приобретение моющих средств</t>
  </si>
  <si>
    <r>
      <t xml:space="preserve">6.1. Расчет (обоснование) расходов на оплату услуг связи </t>
    </r>
    <r>
      <rPr>
        <b/>
        <sz val="11"/>
        <rFont val="Times New Roman"/>
        <family val="1"/>
      </rPr>
      <t>(КОСГУ 221)</t>
    </r>
  </si>
  <si>
    <r>
      <t xml:space="preserve">6.3. Расчет (обоснование) расходов на оплату коммунальных услуг </t>
    </r>
    <r>
      <rPr>
        <b/>
        <sz val="11"/>
        <rFont val="Times New Roman"/>
        <family val="1"/>
      </rPr>
      <t>(КОСГУ 223)</t>
    </r>
  </si>
  <si>
    <r>
      <t xml:space="preserve">6.5. Расчет (обоснование) расходов на оплату работ, услуг по содержанию имущества </t>
    </r>
    <r>
      <rPr>
        <b/>
        <sz val="11"/>
        <rFont val="Times New Roman"/>
        <family val="1"/>
      </rPr>
      <t>(КОСГУ 225)</t>
    </r>
  </si>
  <si>
    <r>
      <t>6.6. Расчет (обоснование) расходов на оплату прочих работ, услуг</t>
    </r>
    <r>
      <rPr>
        <b/>
        <sz val="11"/>
        <rFont val="Times New Roman"/>
        <family val="1"/>
      </rPr>
      <t xml:space="preserve"> (КОСГУ 226)</t>
    </r>
  </si>
  <si>
    <t>оплата труда и начисления на выплаты по оплате труда (областной бюджет)</t>
  </si>
  <si>
    <t>оплата труда и начисления на выплаты по оплате труда (местный бюджет)</t>
  </si>
  <si>
    <t>социальные и иные выплаты населению (областной бюджет)</t>
  </si>
  <si>
    <t>социальные и иные выплаты населению (местный бюджет)</t>
  </si>
  <si>
    <t>налог на имущество</t>
  </si>
  <si>
    <t>851, 852, 853</t>
  </si>
  <si>
    <t>земельный налог</t>
  </si>
  <si>
    <t>плата за негативное воздействие на окружающую среду</t>
  </si>
  <si>
    <t>Приобретение водонагревателя</t>
  </si>
  <si>
    <t>Поверка счетчиков воды</t>
  </si>
  <si>
    <t>Поверка монометров, тернометров</t>
  </si>
  <si>
    <t>Госпошлина за лицензию</t>
  </si>
  <si>
    <t>госпошлина</t>
  </si>
  <si>
    <t xml:space="preserve">Компенсация части родительской платы </t>
  </si>
  <si>
    <t>Программа "Поддержка и развитие дошкольного образования" Компенсация части родительской платы (малообеспеченные семьи)</t>
  </si>
  <si>
    <t>Создание условий для реализации гражданами РФ гарантированного государством права на получение общедоступного дошкольного образования</t>
  </si>
  <si>
    <t>Дошкольное образование</t>
  </si>
  <si>
    <t>Предоставление дошкольного ззобразования бесплатно</t>
  </si>
  <si>
    <t>администрации города Троицка</t>
  </si>
  <si>
    <t>111, 119</t>
  </si>
  <si>
    <t>Субсидия на выполнение государственного (муниципального) задания</t>
  </si>
  <si>
    <t>субсидия на выполнение государственного (муниципального) задания</t>
  </si>
  <si>
    <t>Размер одной
выплаты, руб.</t>
  </si>
  <si>
    <t xml:space="preserve">Количество выплат в год </t>
  </si>
  <si>
    <t>112</t>
  </si>
  <si>
    <r>
      <t xml:space="preserve">приносящая доход деятельность (собственные доходы) учреждения </t>
    </r>
    <r>
      <rPr>
        <b/>
        <sz val="10"/>
        <rFont val="Times New Roman"/>
        <family val="1"/>
      </rPr>
      <t>(ПЛ)</t>
    </r>
  </si>
  <si>
    <t>на 01 января 2020 г.</t>
  </si>
  <si>
    <t>балансовая стоимость особо ценного движимого имущества</t>
  </si>
  <si>
    <t>Расчеты (обоснования) к плану финансово-хозяйственной деятельности муниципального учреждения на 2020 год</t>
  </si>
  <si>
    <t>Главный бухгалтер</t>
  </si>
  <si>
    <t>Приобретение счетчика горячей воды</t>
  </si>
  <si>
    <t>Приобретение посуды, сантехники</t>
  </si>
  <si>
    <t>Приобретение канц.товаров</t>
  </si>
  <si>
    <t>Бухгалтер</t>
  </si>
  <si>
    <t>Приобритение мат.запасов</t>
  </si>
  <si>
    <t>Приоритение учебного пособия для воспитательного процесса</t>
  </si>
  <si>
    <t>Приобритение коммутатора</t>
  </si>
  <si>
    <t>Приобритение на хоз.нужды</t>
  </si>
  <si>
    <t>Приобритение входной двери</t>
  </si>
  <si>
    <t>на  2019 г.</t>
  </si>
  <si>
    <t>Оплата потребления воды 741</t>
  </si>
  <si>
    <t>Оплата потребления воды 740. 741</t>
  </si>
  <si>
    <t>Техобслуживание оборудования для передачи сигнала на пульт диспетчера пожарной охраны Стрелец мониторинг</t>
  </si>
  <si>
    <t>Техобслуживание пожарной сигнализации (АПС) и ситемы оповещения</t>
  </si>
  <si>
    <t>Годовое обслуживание программы 1С; 1С-ЗУП; 1С-детское питание</t>
  </si>
  <si>
    <t>Обновление ключа "СТЭК-ТРАСТ"</t>
  </si>
  <si>
    <t>Тревожная сигнализация</t>
  </si>
  <si>
    <t>Видеонаблюдение</t>
  </si>
  <si>
    <t>15</t>
  </si>
  <si>
    <t>Подсобный рабочий</t>
  </si>
  <si>
    <t xml:space="preserve"> зз </t>
  </si>
  <si>
    <t>на 2019 год
очередной
финансовый год</t>
  </si>
  <si>
    <t>на 2020 год
1-ый год
планового
периода</t>
  </si>
  <si>
    <t>на 2021 год
2-ый год
планового
периода</t>
  </si>
  <si>
    <t>на 01 января 2021 г.</t>
  </si>
  <si>
    <t>Расчеты (обоснования) к плану финансово-хозяйственной деятельности муниципального учреждения на 2021 год</t>
  </si>
  <si>
    <t>КОСГУ 342</t>
  </si>
  <si>
    <t>на 01 января 2019 г.</t>
  </si>
  <si>
    <t>Расчеты (обоснования) к плану финансово-хозяйственной деятельности муниципального учреждения на 2019 год</t>
  </si>
  <si>
    <t>ФИНАНСОВО-ХОЗЯЙСТВЕННОЙ ДЕЯТЕЛЬНОСТИ МУНИЦИПАЛЬНОГО УЧРЕЖДЕНИЯ НА 2019 Г.</t>
  </si>
  <si>
    <t>И ПЛАНОВЫЙ ПЕРИОД 2020 И 2021 ГОДОВ</t>
  </si>
  <si>
    <t>Строительный контроль</t>
  </si>
  <si>
    <t>Вывоз мусора (ТБО) 760</t>
  </si>
  <si>
    <t>Выполнение работ по оборудованию системы оповещения и эвакуации людей на объекте</t>
  </si>
  <si>
    <t>Е.В. Соболева</t>
  </si>
  <si>
    <r>
      <t xml:space="preserve">КОСГУ 310  </t>
    </r>
    <r>
      <rPr>
        <sz val="11"/>
        <rFont val="Times New Roman"/>
        <family val="1"/>
      </rPr>
      <t>Областной бюджет</t>
    </r>
  </si>
  <si>
    <r>
      <rPr>
        <b/>
        <sz val="11"/>
        <rFont val="Times New Roman"/>
        <family val="1"/>
      </rPr>
      <t>КОСГУ 310</t>
    </r>
    <r>
      <rPr>
        <sz val="11"/>
        <rFont val="Times New Roman"/>
        <family val="1"/>
      </rPr>
      <t xml:space="preserve"> Местный бюджет </t>
    </r>
  </si>
  <si>
    <r>
      <t xml:space="preserve">Источник финансового обеспечения                         </t>
    </r>
    <r>
      <rPr>
        <u val="single"/>
        <sz val="11"/>
        <rFont val="Times New Roman"/>
        <family val="1"/>
      </rPr>
      <t xml:space="preserve"> субсидии на иные цели</t>
    </r>
  </si>
  <si>
    <r>
      <t xml:space="preserve">Источник финансового обеспечения         </t>
    </r>
    <r>
      <rPr>
        <u val="single"/>
        <sz val="11"/>
        <rFont val="Times New Roman"/>
        <family val="1"/>
      </rPr>
      <t xml:space="preserve"> субсидия на выполнение государственного (муниципального) задания</t>
    </r>
  </si>
  <si>
    <r>
      <rPr>
        <sz val="11"/>
        <rFont val="Times New Roman"/>
        <family val="1"/>
      </rPr>
      <t xml:space="preserve">Источник финансового обеспечения         </t>
    </r>
    <r>
      <rPr>
        <u val="single"/>
        <sz val="11"/>
        <rFont val="Times New Roman"/>
        <family val="1"/>
      </rPr>
      <t xml:space="preserve"> субсидия на выполнение государственного (муниципального) задания</t>
    </r>
    <r>
      <rPr>
        <b/>
        <sz val="11"/>
        <rFont val="Times New Roman"/>
        <family val="1"/>
      </rPr>
      <t xml:space="preserve"> </t>
    </r>
  </si>
  <si>
    <r>
      <t xml:space="preserve">Источник финансового обеспечения   </t>
    </r>
    <r>
      <rPr>
        <u val="single"/>
        <sz val="11"/>
        <rFont val="Times New Roman"/>
        <family val="1"/>
      </rPr>
      <t xml:space="preserve"> приносящая доход деятельность (собственные доходы)</t>
    </r>
    <r>
      <rPr>
        <sz val="11"/>
        <rFont val="Times New Roman"/>
        <family val="1"/>
      </rPr>
      <t xml:space="preserve"> учреждения </t>
    </r>
    <r>
      <rPr>
        <b/>
        <sz val="11"/>
        <rFont val="Times New Roman"/>
        <family val="1"/>
      </rPr>
      <t>(ПЛ)</t>
    </r>
  </si>
  <si>
    <t>Холодное водоснабжение</t>
  </si>
  <si>
    <t>Водоотведение</t>
  </si>
  <si>
    <t>Ремонт боллера</t>
  </si>
  <si>
    <t>№ п/п</t>
  </si>
  <si>
    <t>Увеличение стоимости прочих материальных запасов</t>
  </si>
  <si>
    <r>
      <rPr>
        <b/>
        <sz val="11"/>
        <rFont val="Times New Roman"/>
        <family val="1"/>
      </rPr>
      <t>КОСГУ 346</t>
    </r>
    <r>
      <rPr>
        <sz val="11"/>
        <rFont val="Times New Roman"/>
        <family val="1"/>
      </rPr>
      <t xml:space="preserve"> Местный бюджет</t>
    </r>
  </si>
  <si>
    <t>4. Расчет (обоснование) прочих расходов (кроме расходов на закупку товаров, работ, услуг)</t>
  </si>
  <si>
    <t>5. Расчет (обоснование) расходов на закупку товаров, работ, услуг</t>
  </si>
  <si>
    <r>
      <t xml:space="preserve">5.1. Расчет (обоснование) расходов на оплату услуг связи </t>
    </r>
    <r>
      <rPr>
        <b/>
        <sz val="11"/>
        <rFont val="Times New Roman"/>
        <family val="1"/>
      </rPr>
      <t>(КОСГУ 221)</t>
    </r>
  </si>
  <si>
    <r>
      <t xml:space="preserve">5.2. Расчет (обоснование) расходов на оплату коммунальных услуг </t>
    </r>
    <r>
      <rPr>
        <b/>
        <sz val="11"/>
        <rFont val="Times New Roman"/>
        <family val="1"/>
      </rPr>
      <t>(КОСГУ 223)</t>
    </r>
  </si>
  <si>
    <r>
      <t xml:space="preserve">5.3. Расчет (обоснование) расходов на оплату работ, услуг по содержанию имущества </t>
    </r>
    <r>
      <rPr>
        <b/>
        <sz val="11"/>
        <rFont val="Times New Roman"/>
        <family val="1"/>
      </rPr>
      <t>(КОСГУ 225)</t>
    </r>
  </si>
  <si>
    <r>
      <rPr>
        <b/>
        <sz val="10"/>
        <rFont val="Times New Roman"/>
        <family val="1"/>
      </rPr>
      <t>Итого</t>
    </r>
    <r>
      <rPr>
        <sz val="10"/>
        <rFont val="Times New Roman"/>
        <family val="1"/>
      </rPr>
      <t xml:space="preserve">  </t>
    </r>
  </si>
  <si>
    <r>
      <t>5.4. Расчет (обоснование) расходов на оплату прочих работ, услуг</t>
    </r>
    <r>
      <rPr>
        <b/>
        <sz val="11"/>
        <rFont val="Times New Roman"/>
        <family val="1"/>
      </rPr>
      <t xml:space="preserve"> (КОСГУ 226)</t>
    </r>
  </si>
  <si>
    <r>
      <t>5.5. Расчет (обоснование) расходов на оплату прочих работ, услуг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(КОСГУ 228)</t>
    </r>
  </si>
  <si>
    <t>5.6. Расчет (обоснование) расходов на приобретение основных средств, материальных запасов</t>
  </si>
  <si>
    <t>Приобретение монометров</t>
  </si>
  <si>
    <r>
      <t xml:space="preserve">Источник финансового обеспечения          </t>
    </r>
    <r>
      <rPr>
        <u val="single"/>
        <sz val="11"/>
        <rFont val="Times New Roman"/>
        <family val="1"/>
      </rPr>
      <t xml:space="preserve">субсидия на выполнение государственного (муниципального) задания </t>
    </r>
  </si>
  <si>
    <r>
      <rPr>
        <b/>
        <sz val="11"/>
        <rFont val="Times New Roman"/>
        <family val="1"/>
      </rPr>
      <t>КОСГУ 346</t>
    </r>
    <r>
      <rPr>
        <sz val="11"/>
        <rFont val="Times New Roman"/>
        <family val="1"/>
      </rPr>
      <t xml:space="preserve"> Областной бюджет</t>
    </r>
  </si>
  <si>
    <t>Сумма, руб.</t>
  </si>
  <si>
    <t>Итого:</t>
  </si>
  <si>
    <t>Итого :</t>
  </si>
  <si>
    <t xml:space="preserve">Строительный контроль </t>
  </si>
  <si>
    <t>x</t>
  </si>
  <si>
    <t>Старший воспитатель</t>
  </si>
  <si>
    <t>Педагог дополнительного образования</t>
  </si>
  <si>
    <t>Педагог-психолог</t>
  </si>
  <si>
    <t>16</t>
  </si>
  <si>
    <t>17</t>
  </si>
  <si>
    <t>М.П. Казакова</t>
  </si>
  <si>
    <t>Начальник Управления образования</t>
  </si>
  <si>
    <t>О.А. Копылова</t>
  </si>
  <si>
    <t>Источник финансового обеспечения         субсидии на иные цели</t>
  </si>
  <si>
    <t>25.12.2019</t>
  </si>
  <si>
    <t>31.12.2019</t>
  </si>
  <si>
    <t>на 31 декабря 2019 г.</t>
  </si>
  <si>
    <t>на 31 декабря 2019г.</t>
  </si>
  <si>
    <r>
      <t>1.4. Общая балансовая стоимость недвижимого  муниципального имущества на дату составления Плана -</t>
    </r>
    <r>
      <rPr>
        <u val="single"/>
        <sz val="11"/>
        <rFont val="Times New Roman"/>
        <family val="1"/>
      </rPr>
      <t xml:space="preserve">  47196658.35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</si>
  <si>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47196658.35 </t>
    </r>
    <r>
      <rPr>
        <sz val="11"/>
        <rFont val="Times New Roman"/>
        <family val="1"/>
      </rPr>
      <t>рублей,</t>
    </r>
  </si>
  <si>
    <t xml:space="preserve">1.5. Общая балансовая стоимость движимого муниципального имущества на дату составления  Плана -5774101.41 рублей,
</t>
  </si>
  <si>
    <t>5774101.41 рублей.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</si>
</sst>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justify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  <xf numFmtId="4" fontId="9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/>
    </xf>
    <xf numFmtId="4" fontId="9" fillId="0" borderId="2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2" fontId="9" fillId="0" borderId="0" xfId="0" applyNumberFormat="1" applyFont="1" applyBorder="1" applyAlignment="1">
      <alignment horizontal="left" vertical="justify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9" fillId="0" borderId="11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wrapText="1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top"/>
    </xf>
    <xf numFmtId="0" fontId="2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vertical="center"/>
    </xf>
    <xf numFmtId="0" fontId="3" fillId="0" borderId="2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vertical="center" wrapText="1" indent="4"/>
    </xf>
    <xf numFmtId="0" fontId="9" fillId="0" borderId="29" xfId="0" applyNumberFormat="1" applyFont="1" applyBorder="1" applyAlignment="1">
      <alignment horizontal="left" vertical="center" wrapText="1" indent="4"/>
    </xf>
    <xf numFmtId="0" fontId="9" fillId="0" borderId="43" xfId="0" applyNumberFormat="1" applyFont="1" applyBorder="1" applyAlignment="1">
      <alignment horizontal="left" vertical="center" wrapText="1" indent="4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 wrapText="1"/>
    </xf>
    <xf numFmtId="0" fontId="13" fillId="0" borderId="29" xfId="0" applyNumberFormat="1" applyFont="1" applyBorder="1" applyAlignment="1">
      <alignment vertical="center" wrapText="1"/>
    </xf>
    <xf numFmtId="0" fontId="13" fillId="0" borderId="43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left" vertical="center" wrapText="1" indent="2"/>
    </xf>
    <xf numFmtId="0" fontId="9" fillId="0" borderId="29" xfId="0" applyNumberFormat="1" applyFont="1" applyBorder="1" applyAlignment="1">
      <alignment horizontal="left" vertical="center" wrapText="1" indent="2"/>
    </xf>
    <xf numFmtId="0" fontId="9" fillId="0" borderId="43" xfId="0" applyNumberFormat="1" applyFont="1" applyBorder="1" applyAlignment="1">
      <alignment horizontal="left" vertical="center" wrapText="1" indent="2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 indent="1"/>
    </xf>
    <xf numFmtId="0" fontId="9" fillId="0" borderId="29" xfId="0" applyNumberFormat="1" applyFont="1" applyBorder="1" applyAlignment="1">
      <alignment horizontal="left" vertical="center" wrapText="1" indent="1"/>
    </xf>
    <xf numFmtId="0" fontId="9" fillId="0" borderId="43" xfId="0" applyNumberFormat="1" applyFont="1" applyBorder="1" applyAlignment="1">
      <alignment horizontal="left" vertical="center" wrapText="1" indent="1"/>
    </xf>
    <xf numFmtId="4" fontId="13" fillId="0" borderId="11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4" fontId="2" fillId="0" borderId="44" xfId="0" applyNumberFormat="1" applyFont="1" applyFill="1" applyBorder="1" applyAlignment="1">
      <alignment horizontal="center" wrapText="1"/>
    </xf>
    <xf numFmtId="4" fontId="2" fillId="0" borderId="45" xfId="0" applyNumberFormat="1" applyFont="1" applyFill="1" applyBorder="1" applyAlignment="1">
      <alignment horizontal="center" wrapText="1"/>
    </xf>
    <xf numFmtId="4" fontId="2" fillId="0" borderId="44" xfId="0" applyNumberFormat="1" applyFont="1" applyFill="1" applyBorder="1" applyAlignment="1">
      <alignment horizontal="center" vertical="top" wrapText="1"/>
    </xf>
    <xf numFmtId="4" fontId="2" fillId="0" borderId="45" xfId="0" applyNumberFormat="1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vertical="top" wrapText="1"/>
    </xf>
    <xf numFmtId="0" fontId="9" fillId="0" borderId="29" xfId="0" applyNumberFormat="1" applyFont="1" applyBorder="1" applyAlignment="1">
      <alignment vertical="top" wrapText="1"/>
    </xf>
    <xf numFmtId="0" fontId="9" fillId="0" borderId="43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4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 vertical="justify"/>
    </xf>
    <xf numFmtId="4" fontId="9" fillId="0" borderId="11" xfId="0" applyNumberFormat="1" applyFont="1" applyBorder="1" applyAlignment="1">
      <alignment horizontal="center" vertical="justify"/>
    </xf>
    <xf numFmtId="4" fontId="9" fillId="0" borderId="29" xfId="0" applyNumberFormat="1" applyFont="1" applyBorder="1" applyAlignment="1">
      <alignment horizontal="center" vertical="justify"/>
    </xf>
    <xf numFmtId="4" fontId="9" fillId="0" borderId="43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0" fontId="9" fillId="0" borderId="10" xfId="0" applyNumberFormat="1" applyFont="1" applyBorder="1" applyAlignment="1">
      <alignment horizontal="left" vertical="justify" wrapText="1"/>
    </xf>
    <xf numFmtId="0" fontId="9" fillId="0" borderId="10" xfId="0" applyNumberFormat="1" applyFont="1" applyBorder="1" applyAlignment="1">
      <alignment horizontal="center" vertical="justify"/>
    </xf>
    <xf numFmtId="4" fontId="9" fillId="0" borderId="11" xfId="0" applyNumberFormat="1" applyFont="1" applyFill="1" applyBorder="1" applyAlignment="1">
      <alignment horizontal="center" vertical="justify"/>
    </xf>
    <xf numFmtId="4" fontId="9" fillId="0" borderId="29" xfId="0" applyNumberFormat="1" applyFont="1" applyFill="1" applyBorder="1" applyAlignment="1">
      <alignment horizontal="center" vertical="justify"/>
    </xf>
    <xf numFmtId="4" fontId="9" fillId="0" borderId="43" xfId="0" applyNumberFormat="1" applyFont="1" applyFill="1" applyBorder="1" applyAlignment="1">
      <alignment horizontal="center" vertical="justify"/>
    </xf>
    <xf numFmtId="4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0" fontId="9" fillId="0" borderId="10" xfId="0" applyNumberFormat="1" applyFont="1" applyFill="1" applyBorder="1" applyAlignment="1">
      <alignment horizontal="left" vertical="justify" wrapText="1"/>
    </xf>
    <xf numFmtId="0" fontId="9" fillId="0" borderId="10" xfId="0" applyNumberFormat="1" applyFont="1" applyFill="1" applyBorder="1" applyAlignment="1">
      <alignment horizontal="center" vertical="justify"/>
    </xf>
    <xf numFmtId="0" fontId="13" fillId="0" borderId="10" xfId="0" applyNumberFormat="1" applyFont="1" applyBorder="1" applyAlignment="1">
      <alignment horizontal="left" vertical="justify" wrapText="1"/>
    </xf>
    <xf numFmtId="0" fontId="13" fillId="0" borderId="10" xfId="0" applyNumberFormat="1" applyFont="1" applyBorder="1" applyAlignment="1">
      <alignment horizontal="center" vertical="justify"/>
    </xf>
    <xf numFmtId="4" fontId="13" fillId="0" borderId="10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left" vertical="justify"/>
    </xf>
    <xf numFmtId="49" fontId="7" fillId="0" borderId="29" xfId="0" applyNumberFormat="1" applyFont="1" applyBorder="1" applyAlignment="1">
      <alignment horizontal="left" vertical="justify"/>
    </xf>
    <xf numFmtId="49" fontId="7" fillId="0" borderId="43" xfId="0" applyNumberFormat="1" applyFont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left" vertical="justify"/>
    </xf>
    <xf numFmtId="49" fontId="7" fillId="0" borderId="29" xfId="0" applyNumberFormat="1" applyFont="1" applyFill="1" applyBorder="1" applyAlignment="1">
      <alignment horizontal="left" vertical="justify"/>
    </xf>
    <xf numFmtId="49" fontId="7" fillId="0" borderId="43" xfId="0" applyNumberFormat="1" applyFont="1" applyFill="1" applyBorder="1" applyAlignment="1">
      <alignment horizontal="left" vertical="justify"/>
    </xf>
    <xf numFmtId="49" fontId="13" fillId="0" borderId="11" xfId="0" applyNumberFormat="1" applyFont="1" applyBorder="1" applyAlignment="1">
      <alignment horizontal="right" vertical="center"/>
    </xf>
    <xf numFmtId="49" fontId="13" fillId="0" borderId="29" xfId="0" applyNumberFormat="1" applyFont="1" applyBorder="1" applyAlignment="1">
      <alignment horizontal="right" vertical="center"/>
    </xf>
    <xf numFmtId="49" fontId="13" fillId="0" borderId="4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49" fontId="13" fillId="0" borderId="32" xfId="0" applyNumberFormat="1" applyFont="1" applyFill="1" applyBorder="1" applyAlignment="1">
      <alignment horizontal="right" vertical="center"/>
    </xf>
    <xf numFmtId="49" fontId="13" fillId="0" borderId="26" xfId="0" applyNumberFormat="1" applyFont="1" applyFill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right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0" xfId="0" applyNumberFormat="1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29" xfId="0" applyNumberFormat="1" applyFont="1" applyFill="1" applyBorder="1" applyAlignment="1">
      <alignment horizontal="center" vertical="top"/>
    </xf>
    <xf numFmtId="0" fontId="9" fillId="0" borderId="43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52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right" vertical="center" wrapText="1"/>
    </xf>
    <xf numFmtId="0" fontId="13" fillId="0" borderId="26" xfId="0" applyNumberFormat="1" applyFont="1" applyFill="1" applyBorder="1" applyAlignment="1">
      <alignment horizontal="right" vertical="center" wrapText="1"/>
    </xf>
    <xf numFmtId="0" fontId="13" fillId="0" borderId="27" xfId="0" applyNumberFormat="1" applyFont="1" applyFill="1" applyBorder="1" applyAlignment="1">
      <alignment horizontal="right" vertical="center" wrapText="1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0" fontId="2" fillId="0" borderId="50" xfId="0" applyNumberFormat="1" applyFont="1" applyBorder="1" applyAlignment="1">
      <alignment horizontal="left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13" fillId="0" borderId="29" xfId="0" applyNumberFormat="1" applyFont="1" applyFill="1" applyBorder="1" applyAlignment="1">
      <alignment horizontal="right" vertical="center" wrapText="1"/>
    </xf>
    <xf numFmtId="0" fontId="13" fillId="0" borderId="43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right" vertical="top"/>
    </xf>
    <xf numFmtId="0" fontId="13" fillId="0" borderId="26" xfId="0" applyNumberFormat="1" applyFont="1" applyFill="1" applyBorder="1" applyAlignment="1">
      <alignment horizontal="right" vertical="top"/>
    </xf>
    <xf numFmtId="0" fontId="13" fillId="0" borderId="27" xfId="0" applyNumberFormat="1" applyFont="1" applyFill="1" applyBorder="1" applyAlignment="1">
      <alignment horizontal="right" vertical="top"/>
    </xf>
    <xf numFmtId="0" fontId="13" fillId="0" borderId="32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27" xfId="0" applyNumberFormat="1" applyFont="1" applyFill="1" applyBorder="1" applyAlignment="1">
      <alignment horizontal="center" vertical="top"/>
    </xf>
    <xf numFmtId="0" fontId="9" fillId="0" borderId="32" xfId="0" applyNumberFormat="1" applyFont="1" applyFill="1" applyBorder="1" applyAlignment="1">
      <alignment horizontal="center" vertical="top"/>
    </xf>
    <xf numFmtId="0" fontId="2" fillId="0" borderId="21" xfId="0" applyNumberFormat="1" applyFont="1" applyBorder="1" applyAlignment="1">
      <alignment horizontal="left"/>
    </xf>
    <xf numFmtId="2" fontId="13" fillId="0" borderId="26" xfId="0" applyNumberFormat="1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2" fillId="0" borderId="28" xfId="0" applyNumberFormat="1" applyFont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0" fontId="2" fillId="0" borderId="20" xfId="0" applyNumberFormat="1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38" xfId="0" applyBorder="1" applyAlignment="1">
      <alignment wrapText="1"/>
    </xf>
    <xf numFmtId="0" fontId="13" fillId="0" borderId="57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 wrapText="1" indent="2"/>
    </xf>
    <xf numFmtId="0" fontId="9" fillId="0" borderId="16" xfId="0" applyNumberFormat="1" applyFont="1" applyBorder="1" applyAlignment="1">
      <alignment horizontal="left" vertical="center" wrapText="1" indent="2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49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top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43" xfId="0" applyNumberFormat="1" applyFont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9" fontId="9" fillId="0" borderId="1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/>
    </xf>
    <xf numFmtId="0" fontId="9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43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29" xfId="0" applyNumberFormat="1" applyFont="1" applyFill="1" applyBorder="1" applyAlignment="1">
      <alignment horizontal="center" vertical="center"/>
    </xf>
    <xf numFmtId="179" fontId="9" fillId="0" borderId="4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2" fillId="0" borderId="5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left" wrapText="1"/>
    </xf>
    <xf numFmtId="0" fontId="2" fillId="0" borderId="28" xfId="0" applyNumberFormat="1" applyFont="1" applyBorder="1" applyAlignment="1">
      <alignment horizontal="left"/>
    </xf>
    <xf numFmtId="0" fontId="0" fillId="0" borderId="28" xfId="0" applyBorder="1" applyAlignment="1">
      <alignment/>
    </xf>
    <xf numFmtId="49" fontId="2" fillId="0" borderId="5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2" fontId="13" fillId="0" borderId="32" xfId="0" applyNumberFormat="1" applyFont="1" applyFill="1" applyBorder="1" applyAlignment="1">
      <alignment horizontal="center" vertical="top"/>
    </xf>
    <xf numFmtId="2" fontId="13" fillId="0" borderId="27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4" fillId="0" borderId="0" xfId="0" applyNumberFormat="1" applyFont="1" applyFill="1" applyBorder="1" applyAlignment="1">
      <alignment horizontal="left" wrapText="1"/>
    </xf>
    <xf numFmtId="0" fontId="8" fillId="0" borderId="50" xfId="0" applyNumberFormat="1" applyFont="1" applyFill="1" applyBorder="1" applyAlignment="1">
      <alignment horizontal="left" wrapText="1"/>
    </xf>
    <xf numFmtId="4" fontId="3" fillId="0" borderId="32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left" wrapText="1"/>
    </xf>
    <xf numFmtId="0" fontId="0" fillId="0" borderId="28" xfId="0" applyBorder="1" applyAlignment="1">
      <alignment wrapText="1"/>
    </xf>
    <xf numFmtId="0" fontId="2" fillId="0" borderId="28" xfId="0" applyNumberFormat="1" applyFont="1" applyFill="1" applyBorder="1" applyAlignment="1">
      <alignment horizontal="left"/>
    </xf>
    <xf numFmtId="0" fontId="9" fillId="0" borderId="30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vertical="top"/>
    </xf>
    <xf numFmtId="4" fontId="9" fillId="0" borderId="29" xfId="0" applyNumberFormat="1" applyFont="1" applyFill="1" applyBorder="1" applyAlignment="1">
      <alignment horizontal="center" vertical="top"/>
    </xf>
    <xf numFmtId="4" fontId="9" fillId="0" borderId="43" xfId="0" applyNumberFormat="1" applyFont="1" applyFill="1" applyBorder="1" applyAlignment="1">
      <alignment horizontal="center" vertical="top"/>
    </xf>
    <xf numFmtId="0" fontId="9" fillId="0" borderId="58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8" fillId="0" borderId="50" xfId="0" applyNumberFormat="1" applyFont="1" applyBorder="1" applyAlignment="1">
      <alignment horizontal="left" wrapText="1"/>
    </xf>
    <xf numFmtId="179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36"/>
  <sheetViews>
    <sheetView view="pageBreakPreview" zoomScale="120" zoomScaleNormal="120" zoomScaleSheetLayoutView="120" zoomScalePageLayoutView="0" workbookViewId="0" topLeftCell="A1">
      <selection activeCell="FL15" sqref="FL15"/>
    </sheetView>
  </sheetViews>
  <sheetFormatPr defaultColWidth="0.875" defaultRowHeight="12.75"/>
  <cols>
    <col min="1" max="16384" width="0.875" style="23" customWidth="1"/>
  </cols>
  <sheetData>
    <row r="1" s="36" customFormat="1" ht="6" customHeight="1"/>
    <row r="2" spans="68:167" s="25" customFormat="1" ht="10.5" customHeight="1">
      <c r="BP2" s="160" t="s">
        <v>114</v>
      </c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</row>
    <row r="3" spans="68:167" s="25" customFormat="1" ht="10.5" customHeight="1">
      <c r="BP3" s="156" t="s">
        <v>424</v>
      </c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</row>
    <row r="4" spans="68:167" s="36" customFormat="1" ht="9.75" customHeight="1"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</row>
    <row r="5" spans="68:167" s="25" customFormat="1" ht="10.5" customHeight="1">
      <c r="BP5" s="156" t="s">
        <v>342</v>
      </c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</row>
    <row r="6" spans="68:167" s="36" customFormat="1" ht="9.75" customHeight="1"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</row>
    <row r="7" spans="68:167" s="25" customFormat="1" ht="10.5" customHeight="1"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37"/>
      <c r="CM7" s="37"/>
      <c r="DT7" s="37"/>
      <c r="DU7" s="37"/>
      <c r="DV7" s="37"/>
      <c r="DW7" s="37"/>
      <c r="DX7" s="37"/>
      <c r="DY7" s="156" t="s">
        <v>425</v>
      </c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</row>
    <row r="8" spans="68:167" s="36" customFormat="1" ht="9.75" customHeight="1">
      <c r="BP8" s="157" t="s">
        <v>86</v>
      </c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38"/>
      <c r="CM8" s="38"/>
      <c r="DY8" s="158" t="s">
        <v>87</v>
      </c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</row>
    <row r="9" spans="68:167" s="25" customFormat="1" ht="10.5" customHeight="1">
      <c r="BP9" s="39" t="s">
        <v>88</v>
      </c>
      <c r="BQ9" s="168"/>
      <c r="BR9" s="168"/>
      <c r="BS9" s="168"/>
      <c r="BT9" s="168"/>
      <c r="BU9" s="168"/>
      <c r="BV9" s="159" t="s">
        <v>88</v>
      </c>
      <c r="BW9" s="159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9">
        <v>20</v>
      </c>
      <c r="CV9" s="169"/>
      <c r="CW9" s="169"/>
      <c r="CX9" s="169"/>
      <c r="CY9" s="170"/>
      <c r="CZ9" s="170"/>
      <c r="DA9" s="170"/>
      <c r="DB9" s="159" t="s">
        <v>89</v>
      </c>
      <c r="DC9" s="159"/>
      <c r="DD9" s="159"/>
      <c r="FK9" s="39"/>
    </row>
    <row r="10" spans="2:154" s="24" customFormat="1" ht="27.75" customHeight="1">
      <c r="B10" s="161" t="s">
        <v>182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</row>
    <row r="11" spans="1:167" s="25" customFormat="1" ht="12" customHeight="1" thickBot="1">
      <c r="A11" s="201" t="s">
        <v>383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Z11" s="162" t="s">
        <v>74</v>
      </c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4"/>
    </row>
    <row r="12" spans="1:167" s="25" customFormat="1" ht="12" customHeight="1">
      <c r="A12" s="201" t="s">
        <v>384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40"/>
      <c r="EL12" s="40"/>
      <c r="EM12" s="40"/>
      <c r="EN12" s="40"/>
      <c r="EO12" s="40"/>
      <c r="EP12" s="40"/>
      <c r="EQ12" s="40"/>
      <c r="ER12" s="41"/>
      <c r="ES12" s="41"/>
      <c r="ET12" s="41"/>
      <c r="EU12" s="41"/>
      <c r="EW12" s="40"/>
      <c r="EX12" s="41" t="s">
        <v>116</v>
      </c>
      <c r="EZ12" s="165" t="s">
        <v>115</v>
      </c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7"/>
    </row>
    <row r="13" spans="1:167" s="25" customFormat="1" ht="13.5" customHeight="1">
      <c r="A13" s="202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R13" s="39"/>
      <c r="ES13" s="39"/>
      <c r="ET13" s="39"/>
      <c r="EU13" s="39"/>
      <c r="EX13" s="39" t="s">
        <v>90</v>
      </c>
      <c r="EZ13" s="171" t="s">
        <v>428</v>
      </c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3"/>
    </row>
    <row r="14" spans="1:167" s="25" customFormat="1" ht="15.75" customHeight="1">
      <c r="A14" s="25" t="s">
        <v>197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O14" s="174" t="s">
        <v>233</v>
      </c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R14" s="39"/>
      <c r="ES14" s="39"/>
      <c r="ET14" s="39"/>
      <c r="EU14" s="39"/>
      <c r="EX14" s="39" t="s">
        <v>91</v>
      </c>
      <c r="EZ14" s="175" t="s">
        <v>232</v>
      </c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76"/>
    </row>
    <row r="15" spans="1:167" s="25" customFormat="1" ht="10.5" customHeight="1">
      <c r="A15" s="203" t="s">
        <v>75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180" t="s">
        <v>234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R15" s="39"/>
      <c r="ES15" s="39"/>
      <c r="ET15" s="39"/>
      <c r="EU15" s="39"/>
      <c r="EX15" s="39" t="s">
        <v>117</v>
      </c>
      <c r="EZ15" s="177" t="s">
        <v>427</v>
      </c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9"/>
    </row>
    <row r="16" spans="1:167" s="25" customFormat="1" ht="10.5" customHeight="1">
      <c r="A16" s="25" t="s">
        <v>118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80" t="s">
        <v>269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R16" s="39"/>
      <c r="ES16" s="39"/>
      <c r="ET16" s="39"/>
      <c r="EU16" s="39"/>
      <c r="EX16" s="41" t="s">
        <v>119</v>
      </c>
      <c r="EZ16" s="171" t="s">
        <v>271</v>
      </c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3"/>
    </row>
    <row r="17" spans="1:167" s="25" customFormat="1" ht="10.5" customHeight="1">
      <c r="A17" s="25" t="s">
        <v>120</v>
      </c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R17" s="39"/>
      <c r="ES17" s="39"/>
      <c r="ET17" s="39"/>
      <c r="EU17" s="39"/>
      <c r="EX17" s="39"/>
      <c r="EZ17" s="181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s="25" customFormat="1" ht="10.5" customHeight="1">
      <c r="A18" s="25" t="s">
        <v>121</v>
      </c>
      <c r="AG18" s="188" t="s">
        <v>270</v>
      </c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R18" s="39"/>
      <c r="ES18" s="39"/>
      <c r="ET18" s="39"/>
      <c r="EU18" s="39"/>
      <c r="EX18" s="39" t="s">
        <v>122</v>
      </c>
      <c r="EZ18" s="184" t="s">
        <v>272</v>
      </c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6"/>
    </row>
    <row r="19" spans="41:167" s="25" customFormat="1" ht="10.5" customHeight="1"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N19" s="40"/>
      <c r="EO19" s="40"/>
      <c r="EP19" s="40"/>
      <c r="EQ19" s="40"/>
      <c r="ER19" s="41"/>
      <c r="ES19" s="41"/>
      <c r="ET19" s="41"/>
      <c r="EU19" s="41"/>
      <c r="EW19" s="40"/>
      <c r="EX19" s="39" t="s">
        <v>91</v>
      </c>
      <c r="EZ19" s="175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76"/>
    </row>
    <row r="20" spans="1:167" s="25" customFormat="1" ht="10.5" customHeight="1">
      <c r="A20" s="25" t="s">
        <v>198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0"/>
      <c r="EK20" s="40"/>
      <c r="EL20" s="40"/>
      <c r="EM20" s="40"/>
      <c r="EN20" s="40"/>
      <c r="EO20" s="40"/>
      <c r="EP20" s="40"/>
      <c r="EQ20" s="40"/>
      <c r="ER20" s="41"/>
      <c r="ES20" s="41"/>
      <c r="ET20" s="41"/>
      <c r="EU20" s="41"/>
      <c r="EW20" s="40"/>
      <c r="EX20" s="39" t="s">
        <v>92</v>
      </c>
      <c r="EZ20" s="184" t="s">
        <v>273</v>
      </c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2:167" s="25" customFormat="1" ht="10.5" customHeight="1" thickBot="1"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0"/>
      <c r="EK21" s="40"/>
      <c r="EL21" s="40"/>
      <c r="EM21" s="40"/>
      <c r="EN21" s="40"/>
      <c r="EO21" s="40"/>
      <c r="EP21" s="40"/>
      <c r="EQ21" s="40"/>
      <c r="ER21" s="41"/>
      <c r="ES21" s="41"/>
      <c r="ET21" s="41"/>
      <c r="EU21" s="41"/>
      <c r="EW21" s="40"/>
      <c r="EX21" s="39" t="s">
        <v>123</v>
      </c>
      <c r="EZ21" s="189" t="s">
        <v>274</v>
      </c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1"/>
    </row>
    <row r="22" spans="12:167" s="36" customFormat="1" ht="10.5" customHeight="1"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5"/>
      <c r="EK22" s="45"/>
      <c r="EL22" s="45"/>
      <c r="EM22" s="45"/>
      <c r="EN22" s="45"/>
      <c r="EO22" s="45"/>
      <c r="EP22" s="45"/>
      <c r="EQ22" s="45"/>
      <c r="ER22" s="46"/>
      <c r="ES22" s="46"/>
      <c r="ET22" s="46"/>
      <c r="EU22" s="46"/>
      <c r="EW22" s="45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</row>
    <row r="23" ht="4.5" customHeight="1"/>
    <row r="24" spans="1:142" ht="12" customHeight="1">
      <c r="A24" s="65" t="s">
        <v>199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192" t="s">
        <v>235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</row>
    <row r="25" spans="1:142" ht="12" customHeight="1">
      <c r="A25" s="63" t="s">
        <v>200</v>
      </c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</row>
    <row r="26" spans="41:142" ht="4.5" customHeight="1" thickBot="1"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</row>
    <row r="27" spans="150:167" s="25" customFormat="1" ht="10.5" customHeight="1">
      <c r="ET27" s="39"/>
      <c r="EU27" s="39"/>
      <c r="EX27" s="39" t="s">
        <v>125</v>
      </c>
      <c r="EZ27" s="194" t="s">
        <v>147</v>
      </c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6"/>
    </row>
    <row r="28" spans="1:167" s="25" customFormat="1" ht="10.5" customHeight="1" thickBot="1">
      <c r="A28" s="25" t="s">
        <v>126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H28" s="197" t="s">
        <v>423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ET28" s="39"/>
      <c r="EU28" s="39"/>
      <c r="EW28" s="40"/>
      <c r="EX28" s="39" t="s">
        <v>127</v>
      </c>
      <c r="EZ28" s="198">
        <v>24</v>
      </c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200"/>
    </row>
    <row r="29" spans="14:58" s="36" customFormat="1" ht="10.5" customHeight="1">
      <c r="N29" s="157" t="s">
        <v>86</v>
      </c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H29" s="158" t="s">
        <v>87</v>
      </c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</row>
    <row r="30" spans="1:168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</row>
    <row r="31" spans="1:168" ht="10.5" customHeight="1">
      <c r="A31" s="25" t="s">
        <v>201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</row>
    <row r="32" spans="1:168" ht="10.5" customHeight="1">
      <c r="A32" s="25" t="s">
        <v>202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H32" s="156" t="s">
        <v>388</v>
      </c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</row>
    <row r="33" spans="14:168" ht="13.5" customHeight="1">
      <c r="N33" s="157" t="s">
        <v>86</v>
      </c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H33" s="158" t="s">
        <v>87</v>
      </c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</row>
    <row r="34" spans="1:168" ht="10.5" customHeight="1">
      <c r="A34" s="25" t="s">
        <v>128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H34" s="156" t="s">
        <v>388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</row>
    <row r="35" spans="1:168" ht="10.5" customHeight="1">
      <c r="A35" s="25" t="s">
        <v>129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57" t="s">
        <v>86</v>
      </c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H35" s="158" t="s">
        <v>87</v>
      </c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</row>
    <row r="36" spans="14:168" s="36" customFormat="1" ht="9.75" customHeight="1"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</row>
    <row r="37" s="25" customFormat="1" ht="3" customHeight="1"/>
  </sheetData>
  <sheetProtection/>
  <mergeCells count="51">
    <mergeCell ref="N34:AF34"/>
    <mergeCell ref="A11:EX11"/>
    <mergeCell ref="A12:EJ12"/>
    <mergeCell ref="A13:EJ13"/>
    <mergeCell ref="A15:J15"/>
    <mergeCell ref="K15:DL15"/>
    <mergeCell ref="N33:AF33"/>
    <mergeCell ref="AH33:BF33"/>
    <mergeCell ref="N29:AF29"/>
    <mergeCell ref="AH29:BF29"/>
    <mergeCell ref="N32:AF32"/>
    <mergeCell ref="AH32:BF32"/>
    <mergeCell ref="EZ21:FK21"/>
    <mergeCell ref="AO24:EL25"/>
    <mergeCell ref="EZ27:FK27"/>
    <mergeCell ref="N28:AF28"/>
    <mergeCell ref="AH28:BF28"/>
    <mergeCell ref="EZ28:FK28"/>
    <mergeCell ref="EZ17:FK17"/>
    <mergeCell ref="EZ18:FK18"/>
    <mergeCell ref="EZ19:FK19"/>
    <mergeCell ref="EZ20:FK20"/>
    <mergeCell ref="AJ17:EL17"/>
    <mergeCell ref="AG18:EL18"/>
    <mergeCell ref="CY9:DA9"/>
    <mergeCell ref="EZ13:FK13"/>
    <mergeCell ref="AO14:EL14"/>
    <mergeCell ref="EZ14:FK14"/>
    <mergeCell ref="EZ15:FK15"/>
    <mergeCell ref="EZ16:FK16"/>
    <mergeCell ref="W16:EL16"/>
    <mergeCell ref="DY7:FK7"/>
    <mergeCell ref="B10:EX10"/>
    <mergeCell ref="EZ11:FK11"/>
    <mergeCell ref="EZ12:FK12"/>
    <mergeCell ref="BP8:CK8"/>
    <mergeCell ref="DY8:FK8"/>
    <mergeCell ref="BQ9:BU9"/>
    <mergeCell ref="BV9:BW9"/>
    <mergeCell ref="BX9:CT9"/>
    <mergeCell ref="CU9:CX9"/>
    <mergeCell ref="AH34:BF34"/>
    <mergeCell ref="N35:AF35"/>
    <mergeCell ref="AH35:BF35"/>
    <mergeCell ref="DB9:DD9"/>
    <mergeCell ref="BP2:FK2"/>
    <mergeCell ref="BP3:FK3"/>
    <mergeCell ref="BP4:FK4"/>
    <mergeCell ref="BP5:FK5"/>
    <mergeCell ref="BP6:FK6"/>
    <mergeCell ref="BP7:CK7"/>
  </mergeCells>
  <printOptions/>
  <pageMargins left="0.31496062992125984" right="0.31496062992125984" top="0.7480314960629921" bottom="0.7480314960629921" header="0" footer="0"/>
  <pageSetup horizontalDpi="360" verticalDpi="36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3"/>
  <sheetViews>
    <sheetView view="pageBreakPreview" zoomScale="80" zoomScaleNormal="90" zoomScaleSheetLayoutView="80" zoomScalePageLayoutView="0" workbookViewId="0" topLeftCell="B1">
      <selection activeCell="F23" sqref="F23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117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2539062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 customHeight="1">
      <c r="A3" s="249" t="s">
        <v>224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2" customFormat="1" ht="18" customHeight="1">
      <c r="A4" s="250" t="s">
        <v>350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ht="15">
      <c r="B5" s="10"/>
    </row>
    <row r="6" spans="2:12" s="7" customFormat="1" ht="30" customHeight="1">
      <c r="B6" s="251" t="s">
        <v>2</v>
      </c>
      <c r="C6" s="251" t="s">
        <v>3</v>
      </c>
      <c r="D6" s="251" t="s">
        <v>4</v>
      </c>
      <c r="E6" s="251" t="s">
        <v>5</v>
      </c>
      <c r="F6" s="251"/>
      <c r="G6" s="251"/>
      <c r="H6" s="251"/>
      <c r="I6" s="251"/>
      <c r="J6" s="251"/>
      <c r="K6" s="251"/>
      <c r="L6" s="251"/>
    </row>
    <row r="7" spans="2:12" s="7" customFormat="1" ht="15">
      <c r="B7" s="251"/>
      <c r="C7" s="251"/>
      <c r="D7" s="251"/>
      <c r="E7" s="251" t="s">
        <v>6</v>
      </c>
      <c r="F7" s="252" t="s">
        <v>7</v>
      </c>
      <c r="G7" s="253"/>
      <c r="H7" s="253"/>
      <c r="I7" s="253"/>
      <c r="J7" s="253"/>
      <c r="K7" s="253"/>
      <c r="L7" s="254"/>
    </row>
    <row r="8" spans="2:12" s="7" customFormat="1" ht="57.75" customHeight="1">
      <c r="B8" s="251"/>
      <c r="C8" s="251"/>
      <c r="D8" s="251"/>
      <c r="E8" s="251"/>
      <c r="F8" s="251" t="s">
        <v>105</v>
      </c>
      <c r="G8" s="251" t="s">
        <v>8</v>
      </c>
      <c r="H8" s="255" t="s">
        <v>103</v>
      </c>
      <c r="I8" s="251" t="s">
        <v>9</v>
      </c>
      <c r="J8" s="251" t="s">
        <v>10</v>
      </c>
      <c r="K8" s="251" t="s">
        <v>11</v>
      </c>
      <c r="L8" s="251"/>
    </row>
    <row r="9" spans="2:12" s="7" customFormat="1" ht="187.5" customHeight="1">
      <c r="B9" s="251"/>
      <c r="C9" s="251"/>
      <c r="D9" s="251"/>
      <c r="E9" s="251"/>
      <c r="F9" s="251"/>
      <c r="G9" s="251"/>
      <c r="H9" s="255"/>
      <c r="I9" s="251"/>
      <c r="J9" s="251"/>
      <c r="K9" s="6" t="s">
        <v>6</v>
      </c>
      <c r="L9" s="6" t="s">
        <v>12</v>
      </c>
    </row>
    <row r="10" spans="2:12" s="52" customFormat="1" ht="15"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70" t="s">
        <v>106</v>
      </c>
      <c r="H10" s="69">
        <v>6</v>
      </c>
      <c r="I10" s="69">
        <v>7</v>
      </c>
      <c r="J10" s="69">
        <v>8</v>
      </c>
      <c r="K10" s="69">
        <v>9</v>
      </c>
      <c r="L10" s="70" t="s">
        <v>79</v>
      </c>
    </row>
    <row r="11" spans="2:13" s="15" customFormat="1" ht="15">
      <c r="B11" s="5" t="s">
        <v>13</v>
      </c>
      <c r="C11" s="6">
        <v>100</v>
      </c>
      <c r="D11" s="6" t="s">
        <v>14</v>
      </c>
      <c r="E11" s="55">
        <f>F11+H11+K11</f>
        <v>39166110.81</v>
      </c>
      <c r="F11" s="55">
        <f>F15</f>
        <v>35184318.03</v>
      </c>
      <c r="G11" s="55"/>
      <c r="H11" s="55">
        <f>H19</f>
        <v>1012521.78</v>
      </c>
      <c r="I11" s="55"/>
      <c r="J11" s="55"/>
      <c r="K11" s="55">
        <v>2969271</v>
      </c>
      <c r="L11" s="55"/>
      <c r="M11" s="13"/>
    </row>
    <row r="12" spans="2:13" s="2" customFormat="1" ht="15">
      <c r="B12" s="4" t="s">
        <v>7</v>
      </c>
      <c r="C12" s="251">
        <v>110</v>
      </c>
      <c r="D12" s="256"/>
      <c r="E12" s="257"/>
      <c r="F12" s="258" t="s">
        <v>14</v>
      </c>
      <c r="G12" s="260"/>
      <c r="H12" s="258" t="s">
        <v>14</v>
      </c>
      <c r="I12" s="258" t="s">
        <v>14</v>
      </c>
      <c r="J12" s="258" t="s">
        <v>14</v>
      </c>
      <c r="K12" s="257"/>
      <c r="L12" s="258" t="s">
        <v>14</v>
      </c>
      <c r="M12" s="13"/>
    </row>
    <row r="13" spans="2:13" s="2" customFormat="1" ht="15">
      <c r="B13" s="5" t="s">
        <v>15</v>
      </c>
      <c r="C13" s="251"/>
      <c r="D13" s="256"/>
      <c r="E13" s="257"/>
      <c r="F13" s="259"/>
      <c r="G13" s="260"/>
      <c r="H13" s="259"/>
      <c r="I13" s="259"/>
      <c r="J13" s="259"/>
      <c r="K13" s="257"/>
      <c r="L13" s="259"/>
      <c r="M13" s="3"/>
    </row>
    <row r="14" spans="2:13" s="2" customFormat="1" ht="15">
      <c r="B14" s="5"/>
      <c r="C14" s="6"/>
      <c r="D14" s="53"/>
      <c r="E14" s="55"/>
      <c r="F14" s="55"/>
      <c r="G14" s="54"/>
      <c r="H14" s="55"/>
      <c r="I14" s="55"/>
      <c r="J14" s="55"/>
      <c r="K14" s="55"/>
      <c r="L14" s="55"/>
      <c r="M14" s="3"/>
    </row>
    <row r="15" spans="2:13" s="2" customFormat="1" ht="15">
      <c r="B15" s="5" t="s">
        <v>16</v>
      </c>
      <c r="C15" s="6">
        <v>120</v>
      </c>
      <c r="D15" s="6">
        <v>131</v>
      </c>
      <c r="E15" s="55"/>
      <c r="F15" s="55">
        <v>35184318.03</v>
      </c>
      <c r="G15" s="54"/>
      <c r="H15" s="6" t="s">
        <v>14</v>
      </c>
      <c r="I15" s="6" t="s">
        <v>14</v>
      </c>
      <c r="J15" s="55"/>
      <c r="K15" s="55">
        <v>2969271</v>
      </c>
      <c r="L15" s="55"/>
      <c r="M15" s="3"/>
    </row>
    <row r="16" spans="2:13" s="2" customFormat="1" ht="15">
      <c r="B16" s="5"/>
      <c r="C16" s="6"/>
      <c r="D16" s="53"/>
      <c r="E16" s="55"/>
      <c r="F16" s="55"/>
      <c r="G16" s="54"/>
      <c r="H16" s="55"/>
      <c r="I16" s="55"/>
      <c r="J16" s="55"/>
      <c r="K16" s="55"/>
      <c r="L16" s="55"/>
      <c r="M16" s="3"/>
    </row>
    <row r="17" spans="2:13" s="2" customFormat="1" ht="34.5" customHeight="1">
      <c r="B17" s="5" t="s">
        <v>17</v>
      </c>
      <c r="C17" s="6">
        <v>130</v>
      </c>
      <c r="D17" s="53"/>
      <c r="E17" s="55"/>
      <c r="F17" s="6" t="s">
        <v>14</v>
      </c>
      <c r="G17" s="54"/>
      <c r="H17" s="6" t="s">
        <v>14</v>
      </c>
      <c r="I17" s="6" t="s">
        <v>14</v>
      </c>
      <c r="J17" s="6" t="s">
        <v>14</v>
      </c>
      <c r="K17" s="55"/>
      <c r="L17" s="6" t="s">
        <v>14</v>
      </c>
      <c r="M17" s="3"/>
    </row>
    <row r="18" spans="2:13" s="2" customFormat="1" ht="81.75" customHeight="1">
      <c r="B18" s="5" t="s">
        <v>18</v>
      </c>
      <c r="C18" s="6">
        <v>140</v>
      </c>
      <c r="D18" s="53"/>
      <c r="E18" s="55"/>
      <c r="F18" s="6" t="s">
        <v>14</v>
      </c>
      <c r="G18" s="54"/>
      <c r="H18" s="6" t="s">
        <v>14</v>
      </c>
      <c r="I18" s="6" t="s">
        <v>14</v>
      </c>
      <c r="J18" s="6" t="s">
        <v>14</v>
      </c>
      <c r="K18" s="55"/>
      <c r="L18" s="6" t="s">
        <v>14</v>
      </c>
      <c r="M18" s="3"/>
    </row>
    <row r="19" spans="2:13" s="2" customFormat="1" ht="34.5" customHeight="1">
      <c r="B19" s="5" t="s">
        <v>19</v>
      </c>
      <c r="C19" s="6">
        <v>150</v>
      </c>
      <c r="D19" s="6">
        <v>183</v>
      </c>
      <c r="E19" s="55"/>
      <c r="F19" s="6" t="s">
        <v>14</v>
      </c>
      <c r="G19" s="54"/>
      <c r="H19" s="55">
        <v>1012521.78</v>
      </c>
      <c r="I19" s="55"/>
      <c r="J19" s="6" t="s">
        <v>14</v>
      </c>
      <c r="K19" s="6" t="s">
        <v>14</v>
      </c>
      <c r="L19" s="6" t="s">
        <v>14</v>
      </c>
      <c r="M19" s="3"/>
    </row>
    <row r="20" spans="2:13" s="2" customFormat="1" ht="21" customHeight="1">
      <c r="B20" s="5" t="s">
        <v>20</v>
      </c>
      <c r="C20" s="6">
        <v>160</v>
      </c>
      <c r="D20" s="53"/>
      <c r="E20" s="55"/>
      <c r="F20" s="6" t="s">
        <v>14</v>
      </c>
      <c r="G20" s="54"/>
      <c r="H20" s="6" t="s">
        <v>14</v>
      </c>
      <c r="I20" s="6" t="s">
        <v>14</v>
      </c>
      <c r="J20" s="6" t="s">
        <v>14</v>
      </c>
      <c r="K20" s="55"/>
      <c r="L20" s="55"/>
      <c r="M20" s="3"/>
    </row>
    <row r="21" spans="2:13" s="2" customFormat="1" ht="15">
      <c r="B21" s="5" t="s">
        <v>21</v>
      </c>
      <c r="C21" s="6">
        <v>180</v>
      </c>
      <c r="D21" s="6" t="s">
        <v>14</v>
      </c>
      <c r="E21" s="55"/>
      <c r="F21" s="6" t="s">
        <v>14</v>
      </c>
      <c r="G21" s="54"/>
      <c r="H21" s="6" t="s">
        <v>14</v>
      </c>
      <c r="I21" s="6" t="s">
        <v>14</v>
      </c>
      <c r="J21" s="6" t="s">
        <v>14</v>
      </c>
      <c r="K21" s="55"/>
      <c r="L21" s="6" t="s">
        <v>14</v>
      </c>
      <c r="M21" s="3"/>
    </row>
    <row r="22" spans="2:13" s="2" customFormat="1" ht="15">
      <c r="B22" s="5"/>
      <c r="C22" s="6"/>
      <c r="D22" s="53"/>
      <c r="E22" s="55"/>
      <c r="F22" s="55"/>
      <c r="G22" s="54"/>
      <c r="H22" s="55"/>
      <c r="I22" s="55"/>
      <c r="J22" s="55"/>
      <c r="K22" s="55"/>
      <c r="L22" s="55"/>
      <c r="M22" s="3"/>
    </row>
    <row r="23" spans="2:13" s="2" customFormat="1" ht="15">
      <c r="B23" s="5" t="s">
        <v>22</v>
      </c>
      <c r="C23" s="6">
        <v>200</v>
      </c>
      <c r="D23" s="6" t="s">
        <v>14</v>
      </c>
      <c r="E23" s="55">
        <f>F23+H23+K23</f>
        <v>39166110.81</v>
      </c>
      <c r="F23" s="55">
        <f>F24+F37+F43+F44</f>
        <v>35184318.03</v>
      </c>
      <c r="G23" s="55"/>
      <c r="H23" s="55">
        <f>H32</f>
        <v>1012521.7799999999</v>
      </c>
      <c r="I23" s="55"/>
      <c r="J23" s="55"/>
      <c r="K23" s="55">
        <f>SUM(K24:K52)</f>
        <v>2969271</v>
      </c>
      <c r="L23" s="55"/>
      <c r="M23" s="3"/>
    </row>
    <row r="24" spans="2:13" s="2" customFormat="1" ht="30">
      <c r="B24" s="5" t="s">
        <v>23</v>
      </c>
      <c r="C24" s="6">
        <v>210</v>
      </c>
      <c r="D24" s="55"/>
      <c r="E24" s="55">
        <f>F24</f>
        <v>29663911.880000003</v>
      </c>
      <c r="F24" s="55">
        <f>F25+F27+F29+F31+F28+F30</f>
        <v>29663911.880000003</v>
      </c>
      <c r="G24" s="55"/>
      <c r="H24" s="55"/>
      <c r="I24" s="55"/>
      <c r="J24" s="55"/>
      <c r="K24" s="55"/>
      <c r="L24" s="55"/>
      <c r="M24" s="3"/>
    </row>
    <row r="25" spans="2:13" s="2" customFormat="1" ht="15">
      <c r="B25" s="4" t="s">
        <v>24</v>
      </c>
      <c r="C25" s="258">
        <v>211</v>
      </c>
      <c r="D25" s="262">
        <v>111</v>
      </c>
      <c r="E25" s="264">
        <f>F25</f>
        <v>17079049.25</v>
      </c>
      <c r="F25" s="264">
        <v>17079049.25</v>
      </c>
      <c r="G25" s="266"/>
      <c r="H25" s="264"/>
      <c r="I25" s="264"/>
      <c r="J25" s="264"/>
      <c r="K25" s="264"/>
      <c r="L25" s="264"/>
      <c r="M25" s="3"/>
    </row>
    <row r="26" spans="2:13" s="2" customFormat="1" ht="27" customHeight="1">
      <c r="B26" s="268" t="s">
        <v>324</v>
      </c>
      <c r="C26" s="261"/>
      <c r="D26" s="263"/>
      <c r="E26" s="265"/>
      <c r="F26" s="265"/>
      <c r="G26" s="267"/>
      <c r="H26" s="265"/>
      <c r="I26" s="265"/>
      <c r="J26" s="265"/>
      <c r="K26" s="265"/>
      <c r="L26" s="265"/>
      <c r="M26" s="3"/>
    </row>
    <row r="27" spans="2:13" s="2" customFormat="1" ht="24" customHeight="1">
      <c r="B27" s="269"/>
      <c r="C27" s="261"/>
      <c r="D27" s="78">
        <v>266</v>
      </c>
      <c r="E27" s="76">
        <f>F27</f>
        <v>53450.75</v>
      </c>
      <c r="F27" s="76">
        <v>53450.75</v>
      </c>
      <c r="G27" s="77"/>
      <c r="H27" s="76"/>
      <c r="I27" s="76"/>
      <c r="J27" s="76"/>
      <c r="K27" s="76"/>
      <c r="L27" s="76"/>
      <c r="M27" s="3"/>
    </row>
    <row r="28" spans="2:13" s="2" customFormat="1" ht="24" customHeight="1">
      <c r="B28" s="270"/>
      <c r="C28" s="261"/>
      <c r="D28" s="78">
        <v>119</v>
      </c>
      <c r="E28" s="76">
        <f>F28</f>
        <v>5173441.92</v>
      </c>
      <c r="F28" s="76">
        <v>5173441.92</v>
      </c>
      <c r="G28" s="77"/>
      <c r="H28" s="76"/>
      <c r="I28" s="76"/>
      <c r="J28" s="76"/>
      <c r="K28" s="76"/>
      <c r="L28" s="76"/>
      <c r="M28" s="3"/>
    </row>
    <row r="29" spans="2:13" s="2" customFormat="1" ht="19.5" customHeight="1">
      <c r="B29" s="268" t="s">
        <v>325</v>
      </c>
      <c r="C29" s="261"/>
      <c r="D29" s="78">
        <v>111</v>
      </c>
      <c r="E29" s="76">
        <f>F29</f>
        <v>5614274.64</v>
      </c>
      <c r="F29" s="76">
        <v>5614274.64</v>
      </c>
      <c r="G29" s="77"/>
      <c r="H29" s="76"/>
      <c r="I29" s="76"/>
      <c r="J29" s="76"/>
      <c r="K29" s="76"/>
      <c r="L29" s="76"/>
      <c r="M29" s="3"/>
    </row>
    <row r="30" spans="2:13" s="2" customFormat="1" ht="19.5" customHeight="1">
      <c r="B30" s="269"/>
      <c r="C30" s="261"/>
      <c r="D30" s="78">
        <v>266</v>
      </c>
      <c r="E30" s="76">
        <f>F30</f>
        <v>37007.71</v>
      </c>
      <c r="F30" s="76">
        <v>37007.71</v>
      </c>
      <c r="G30" s="77"/>
      <c r="H30" s="76"/>
      <c r="I30" s="76"/>
      <c r="J30" s="76"/>
      <c r="K30" s="76"/>
      <c r="L30" s="76"/>
      <c r="M30" s="3"/>
    </row>
    <row r="31" spans="2:13" s="2" customFormat="1" ht="24" customHeight="1">
      <c r="B31" s="270"/>
      <c r="C31" s="259"/>
      <c r="D31" s="78">
        <v>119</v>
      </c>
      <c r="E31" s="76">
        <f>F31</f>
        <v>1706687.61</v>
      </c>
      <c r="F31" s="76">
        <v>1706687.61</v>
      </c>
      <c r="G31" s="77"/>
      <c r="H31" s="76"/>
      <c r="I31" s="76"/>
      <c r="J31" s="76"/>
      <c r="K31" s="76"/>
      <c r="L31" s="76"/>
      <c r="M31" s="3"/>
    </row>
    <row r="32" spans="2:13" s="2" customFormat="1" ht="30">
      <c r="B32" s="5" t="s">
        <v>25</v>
      </c>
      <c r="C32" s="258">
        <v>220</v>
      </c>
      <c r="D32" s="258">
        <v>321</v>
      </c>
      <c r="E32" s="55">
        <f>H32</f>
        <v>1012521.7799999999</v>
      </c>
      <c r="F32" s="55"/>
      <c r="G32" s="54"/>
      <c r="H32" s="55">
        <f>H34+H35+H44</f>
        <v>1012521.7799999999</v>
      </c>
      <c r="I32" s="55"/>
      <c r="J32" s="55"/>
      <c r="K32" s="55"/>
      <c r="L32" s="55"/>
      <c r="M32" s="3"/>
    </row>
    <row r="33" spans="2:13" s="2" customFormat="1" ht="15">
      <c r="B33" s="4" t="s">
        <v>24</v>
      </c>
      <c r="C33" s="261"/>
      <c r="D33" s="261"/>
      <c r="E33" s="55"/>
      <c r="F33" s="55"/>
      <c r="G33" s="54"/>
      <c r="H33" s="55"/>
      <c r="I33" s="55"/>
      <c r="J33" s="55"/>
      <c r="K33" s="55"/>
      <c r="L33" s="55"/>
      <c r="M33" s="3"/>
    </row>
    <row r="34" spans="2:13" s="2" customFormat="1" ht="30">
      <c r="B34" s="5" t="s">
        <v>326</v>
      </c>
      <c r="C34" s="261"/>
      <c r="D34" s="261"/>
      <c r="E34" s="55">
        <f>H34</f>
        <v>888719.07</v>
      </c>
      <c r="F34" s="55"/>
      <c r="G34" s="54"/>
      <c r="H34" s="55">
        <f>802498.07+86221</f>
        <v>888719.07</v>
      </c>
      <c r="I34" s="55"/>
      <c r="J34" s="55"/>
      <c r="K34" s="55"/>
      <c r="L34" s="55"/>
      <c r="M34" s="3"/>
    </row>
    <row r="35" spans="2:13" s="2" customFormat="1" ht="30">
      <c r="B35" s="5" t="s">
        <v>327</v>
      </c>
      <c r="C35" s="259"/>
      <c r="D35" s="259"/>
      <c r="E35" s="55">
        <f>H35</f>
        <v>123802.71</v>
      </c>
      <c r="F35" s="55"/>
      <c r="G35" s="54"/>
      <c r="H35" s="55">
        <v>123802.71</v>
      </c>
      <c r="I35" s="55"/>
      <c r="J35" s="55"/>
      <c r="K35" s="55"/>
      <c r="L35" s="55"/>
      <c r="M35" s="3"/>
    </row>
    <row r="36" spans="2:13" s="2" customFormat="1" ht="30">
      <c r="B36" s="5" t="s">
        <v>26</v>
      </c>
      <c r="C36" s="6">
        <v>230</v>
      </c>
      <c r="D36" s="53"/>
      <c r="E36" s="55"/>
      <c r="F36" s="55"/>
      <c r="G36" s="54"/>
      <c r="H36" s="55"/>
      <c r="I36" s="55"/>
      <c r="J36" s="55"/>
      <c r="K36" s="55"/>
      <c r="L36" s="55"/>
      <c r="M36" s="3"/>
    </row>
    <row r="37" spans="2:13" s="2" customFormat="1" ht="15">
      <c r="B37" s="4" t="s">
        <v>24</v>
      </c>
      <c r="C37" s="6"/>
      <c r="D37" s="53"/>
      <c r="E37" s="55">
        <f>F37</f>
        <v>1080760.61</v>
      </c>
      <c r="F37" s="55">
        <f>F38+F39+F40+F41</f>
        <v>1080760.61</v>
      </c>
      <c r="G37" s="54"/>
      <c r="H37" s="55"/>
      <c r="I37" s="55"/>
      <c r="J37" s="55"/>
      <c r="K37" s="55"/>
      <c r="L37" s="55"/>
      <c r="M37" s="3"/>
    </row>
    <row r="38" spans="2:13" s="2" customFormat="1" ht="15">
      <c r="B38" s="4" t="s">
        <v>328</v>
      </c>
      <c r="C38" s="6"/>
      <c r="D38" s="78">
        <v>851</v>
      </c>
      <c r="E38" s="55">
        <f>F38</f>
        <v>599195</v>
      </c>
      <c r="F38" s="55">
        <v>599195</v>
      </c>
      <c r="G38" s="54"/>
      <c r="H38" s="55"/>
      <c r="I38" s="55"/>
      <c r="J38" s="55"/>
      <c r="K38" s="55"/>
      <c r="L38" s="55"/>
      <c r="M38" s="3"/>
    </row>
    <row r="39" spans="2:13" s="2" customFormat="1" ht="15">
      <c r="B39" s="4" t="s">
        <v>330</v>
      </c>
      <c r="C39" s="6"/>
      <c r="D39" s="78">
        <v>851</v>
      </c>
      <c r="E39" s="55">
        <f>F39</f>
        <v>478988</v>
      </c>
      <c r="F39" s="55">
        <v>478988</v>
      </c>
      <c r="G39" s="54"/>
      <c r="H39" s="55"/>
      <c r="I39" s="55"/>
      <c r="J39" s="55"/>
      <c r="K39" s="55"/>
      <c r="L39" s="55"/>
      <c r="M39" s="3"/>
    </row>
    <row r="40" spans="2:13" s="2" customFormat="1" ht="30">
      <c r="B40" s="4" t="s">
        <v>331</v>
      </c>
      <c r="C40" s="6"/>
      <c r="D40" s="78">
        <v>853</v>
      </c>
      <c r="E40" s="55">
        <f>F40</f>
        <v>2577.61</v>
      </c>
      <c r="F40" s="55">
        <v>2577.61</v>
      </c>
      <c r="G40" s="54"/>
      <c r="H40" s="55"/>
      <c r="I40" s="55"/>
      <c r="J40" s="55"/>
      <c r="K40" s="55"/>
      <c r="L40" s="55"/>
      <c r="M40" s="3"/>
    </row>
    <row r="41" spans="2:13" s="2" customFormat="1" ht="15">
      <c r="B41" s="4" t="s">
        <v>336</v>
      </c>
      <c r="C41" s="6"/>
      <c r="D41" s="78">
        <v>852</v>
      </c>
      <c r="E41" s="55">
        <f>F41</f>
        <v>0</v>
      </c>
      <c r="F41" s="55">
        <v>0</v>
      </c>
      <c r="G41" s="54"/>
      <c r="H41" s="55"/>
      <c r="I41" s="55"/>
      <c r="J41" s="55"/>
      <c r="K41" s="55"/>
      <c r="L41" s="55"/>
      <c r="M41" s="3"/>
    </row>
    <row r="42" spans="2:13" s="2" customFormat="1" ht="30">
      <c r="B42" s="5" t="s">
        <v>78</v>
      </c>
      <c r="C42" s="6">
        <v>240</v>
      </c>
      <c r="D42" s="53"/>
      <c r="E42" s="55"/>
      <c r="F42" s="55"/>
      <c r="G42" s="54"/>
      <c r="H42" s="55"/>
      <c r="I42" s="55"/>
      <c r="J42" s="55"/>
      <c r="K42" s="55"/>
      <c r="L42" s="55"/>
      <c r="M42" s="3"/>
    </row>
    <row r="43" spans="2:13" s="2" customFormat="1" ht="45">
      <c r="B43" s="5" t="s">
        <v>27</v>
      </c>
      <c r="C43" s="6">
        <v>250</v>
      </c>
      <c r="D43" s="6">
        <v>112</v>
      </c>
      <c r="E43" s="55">
        <f>F43</f>
        <v>573.08</v>
      </c>
      <c r="F43" s="55">
        <v>573.08</v>
      </c>
      <c r="G43" s="54"/>
      <c r="H43" s="55"/>
      <c r="I43" s="55"/>
      <c r="J43" s="55"/>
      <c r="K43" s="55"/>
      <c r="L43" s="55"/>
      <c r="M43" s="3"/>
    </row>
    <row r="44" spans="2:13" s="2" customFormat="1" ht="30">
      <c r="B44" s="5" t="s">
        <v>28</v>
      </c>
      <c r="C44" s="6">
        <v>260</v>
      </c>
      <c r="D44" s="6" t="s">
        <v>14</v>
      </c>
      <c r="E44" s="55">
        <f>F44+K44+H44</f>
        <v>7408343.46</v>
      </c>
      <c r="F44" s="55">
        <v>4439072.46</v>
      </c>
      <c r="G44" s="55"/>
      <c r="H44" s="55">
        <v>0</v>
      </c>
      <c r="I44" s="55"/>
      <c r="J44" s="55"/>
      <c r="K44" s="55">
        <v>2969271</v>
      </c>
      <c r="L44" s="55"/>
      <c r="M44" s="3"/>
    </row>
    <row r="45" spans="2:13" s="2" customFormat="1" ht="30">
      <c r="B45" s="5" t="s">
        <v>29</v>
      </c>
      <c r="C45" s="6">
        <v>300</v>
      </c>
      <c r="D45" s="6" t="s">
        <v>14</v>
      </c>
      <c r="E45" s="55"/>
      <c r="F45" s="55"/>
      <c r="G45" s="54"/>
      <c r="H45" s="55"/>
      <c r="I45" s="55"/>
      <c r="J45" s="55"/>
      <c r="K45" s="55"/>
      <c r="L45" s="55"/>
      <c r="M45" s="3"/>
    </row>
    <row r="46" spans="2:13" s="2" customFormat="1" ht="15">
      <c r="B46" s="4" t="s">
        <v>24</v>
      </c>
      <c r="C46" s="251">
        <v>310</v>
      </c>
      <c r="D46" s="256"/>
      <c r="E46" s="257"/>
      <c r="F46" s="264"/>
      <c r="G46" s="260"/>
      <c r="H46" s="257"/>
      <c r="I46" s="257"/>
      <c r="J46" s="257"/>
      <c r="K46" s="257"/>
      <c r="L46" s="257"/>
      <c r="M46" s="3"/>
    </row>
    <row r="47" spans="2:13" s="2" customFormat="1" ht="15">
      <c r="B47" s="5" t="s">
        <v>30</v>
      </c>
      <c r="C47" s="251"/>
      <c r="D47" s="256"/>
      <c r="E47" s="257"/>
      <c r="F47" s="265"/>
      <c r="G47" s="260"/>
      <c r="H47" s="257"/>
      <c r="I47" s="257"/>
      <c r="J47" s="257"/>
      <c r="K47" s="257"/>
      <c r="L47" s="257"/>
      <c r="M47" s="3"/>
    </row>
    <row r="48" spans="2:13" s="2" customFormat="1" ht="15">
      <c r="B48" s="5" t="s">
        <v>31</v>
      </c>
      <c r="C48" s="6">
        <v>320</v>
      </c>
      <c r="D48" s="55"/>
      <c r="E48" s="55"/>
      <c r="F48" s="55"/>
      <c r="G48" s="54"/>
      <c r="H48" s="55"/>
      <c r="I48" s="55"/>
      <c r="J48" s="55"/>
      <c r="K48" s="55"/>
      <c r="L48" s="55"/>
      <c r="M48" s="3"/>
    </row>
    <row r="49" spans="2:13" s="2" customFormat="1" ht="30">
      <c r="B49" s="5" t="s">
        <v>32</v>
      </c>
      <c r="C49" s="6">
        <v>400</v>
      </c>
      <c r="D49" s="53"/>
      <c r="E49" s="55"/>
      <c r="F49" s="55"/>
      <c r="G49" s="54"/>
      <c r="H49" s="55"/>
      <c r="I49" s="55"/>
      <c r="J49" s="55"/>
      <c r="K49" s="55"/>
      <c r="L49" s="55"/>
      <c r="M49" s="3"/>
    </row>
    <row r="50" spans="2:13" s="2" customFormat="1" ht="15">
      <c r="B50" s="4" t="s">
        <v>24</v>
      </c>
      <c r="C50" s="251">
        <v>410</v>
      </c>
      <c r="D50" s="256"/>
      <c r="E50" s="257"/>
      <c r="F50" s="264"/>
      <c r="G50" s="260"/>
      <c r="H50" s="257"/>
      <c r="I50" s="257"/>
      <c r="J50" s="257"/>
      <c r="K50" s="257"/>
      <c r="L50" s="257"/>
      <c r="M50" s="3"/>
    </row>
    <row r="51" spans="2:13" s="2" customFormat="1" ht="15">
      <c r="B51" s="5" t="s">
        <v>33</v>
      </c>
      <c r="C51" s="251"/>
      <c r="D51" s="256"/>
      <c r="E51" s="257"/>
      <c r="F51" s="265"/>
      <c r="G51" s="260"/>
      <c r="H51" s="257"/>
      <c r="I51" s="257"/>
      <c r="J51" s="257"/>
      <c r="K51" s="257"/>
      <c r="L51" s="257"/>
      <c r="M51" s="3"/>
    </row>
    <row r="52" spans="2:13" s="2" customFormat="1" ht="15">
      <c r="B52" s="5" t="s">
        <v>34</v>
      </c>
      <c r="C52" s="6">
        <v>420</v>
      </c>
      <c r="D52" s="53"/>
      <c r="E52" s="55"/>
      <c r="F52" s="55"/>
      <c r="G52" s="54"/>
      <c r="H52" s="55"/>
      <c r="I52" s="55"/>
      <c r="J52" s="55"/>
      <c r="K52" s="55"/>
      <c r="L52" s="55"/>
      <c r="M52" s="3"/>
    </row>
    <row r="53" spans="2:13" s="2" customFormat="1" ht="15">
      <c r="B53" s="5" t="s">
        <v>35</v>
      </c>
      <c r="C53" s="6">
        <v>500</v>
      </c>
      <c r="D53" s="6" t="s">
        <v>14</v>
      </c>
      <c r="E53" s="55">
        <f>F53+K53</f>
        <v>0</v>
      </c>
      <c r="F53" s="55"/>
      <c r="G53" s="54"/>
      <c r="H53" s="55"/>
      <c r="I53" s="55"/>
      <c r="J53" s="55"/>
      <c r="K53" s="55">
        <v>0</v>
      </c>
      <c r="L53" s="55"/>
      <c r="M53" s="3"/>
    </row>
    <row r="54" spans="2:13" s="2" customFormat="1" ht="15">
      <c r="B54" s="5" t="s">
        <v>36</v>
      </c>
      <c r="C54" s="6">
        <v>600</v>
      </c>
      <c r="D54" s="6" t="s">
        <v>14</v>
      </c>
      <c r="E54" s="55"/>
      <c r="F54" s="55"/>
      <c r="G54" s="54"/>
      <c r="H54" s="55"/>
      <c r="I54" s="55"/>
      <c r="J54" s="55"/>
      <c r="K54" s="55"/>
      <c r="L54" s="55"/>
      <c r="M54" s="3"/>
    </row>
    <row r="55" spans="4:13" s="2" customFormat="1" ht="15">
      <c r="D55" s="56"/>
      <c r="E55" s="14"/>
      <c r="F55" s="14"/>
      <c r="G55" s="3"/>
      <c r="H55" s="3"/>
      <c r="I55" s="3"/>
      <c r="J55" s="3"/>
      <c r="K55" s="14"/>
      <c r="L55" s="3"/>
      <c r="M55" s="3"/>
    </row>
    <row r="56" spans="4:13" s="2" customFormat="1" ht="15">
      <c r="D56" s="56"/>
      <c r="E56" s="14"/>
      <c r="F56" s="14"/>
      <c r="G56" s="3"/>
      <c r="H56" s="3"/>
      <c r="I56" s="3"/>
      <c r="J56" s="3"/>
      <c r="K56" s="14"/>
      <c r="L56" s="3"/>
      <c r="M56" s="3"/>
    </row>
    <row r="57" spans="4:13" s="2" customFormat="1" ht="15">
      <c r="D57" s="56"/>
      <c r="E57" s="14"/>
      <c r="F57" s="14"/>
      <c r="G57" s="3"/>
      <c r="H57" s="3"/>
      <c r="I57" s="3"/>
      <c r="J57" s="3"/>
      <c r="K57" s="14"/>
      <c r="L57" s="3"/>
      <c r="M57" s="3"/>
    </row>
    <row r="58" spans="4:13" s="2" customFormat="1" ht="15">
      <c r="D58" s="56"/>
      <c r="E58" s="14"/>
      <c r="F58" s="14"/>
      <c r="G58" s="3"/>
      <c r="H58" s="3"/>
      <c r="I58" s="3"/>
      <c r="J58" s="3"/>
      <c r="K58" s="14"/>
      <c r="L58" s="3"/>
      <c r="M58" s="3"/>
    </row>
    <row r="59" spans="4:13" s="2" customFormat="1" ht="15">
      <c r="D59" s="56"/>
      <c r="E59" s="14"/>
      <c r="F59" s="14"/>
      <c r="G59" s="3"/>
      <c r="H59" s="3"/>
      <c r="I59" s="3"/>
      <c r="J59" s="3"/>
      <c r="K59" s="14"/>
      <c r="L59" s="3"/>
      <c r="M59" s="3"/>
    </row>
    <row r="60" spans="4:13" s="2" customFormat="1" ht="15">
      <c r="D60" s="56"/>
      <c r="E60" s="14"/>
      <c r="F60" s="14"/>
      <c r="G60" s="3"/>
      <c r="H60" s="3"/>
      <c r="I60" s="3"/>
      <c r="J60" s="3"/>
      <c r="K60" s="14"/>
      <c r="L60" s="3"/>
      <c r="M60" s="3"/>
    </row>
    <row r="61" spans="5:13" ht="15">
      <c r="E61" s="12"/>
      <c r="F61" s="12"/>
      <c r="G61" s="9"/>
      <c r="H61" s="9"/>
      <c r="I61" s="9"/>
      <c r="J61" s="9"/>
      <c r="K61" s="12"/>
      <c r="L61" s="9"/>
      <c r="M61" s="9"/>
    </row>
    <row r="62" spans="5:13" ht="15">
      <c r="E62" s="12"/>
      <c r="F62" s="12"/>
      <c r="G62" s="9"/>
      <c r="H62" s="9"/>
      <c r="I62" s="9"/>
      <c r="J62" s="9"/>
      <c r="K62" s="12"/>
      <c r="L62" s="9"/>
      <c r="M62" s="9"/>
    </row>
    <row r="63" spans="5:13" ht="15">
      <c r="E63" s="12"/>
      <c r="F63" s="12"/>
      <c r="G63" s="9"/>
      <c r="H63" s="9"/>
      <c r="I63" s="9"/>
      <c r="J63" s="9"/>
      <c r="K63" s="12"/>
      <c r="L63" s="9"/>
      <c r="M63" s="9"/>
    </row>
  </sheetData>
  <sheetProtection/>
  <mergeCells count="60">
    <mergeCell ref="A1:L1"/>
    <mergeCell ref="A2:L2"/>
    <mergeCell ref="A3:L3"/>
    <mergeCell ref="A4:L4"/>
    <mergeCell ref="B6:B9"/>
    <mergeCell ref="C6:C9"/>
    <mergeCell ref="D6:D9"/>
    <mergeCell ref="E6:L6"/>
    <mergeCell ref="E7:E9"/>
    <mergeCell ref="F7:L7"/>
    <mergeCell ref="F8:F9"/>
    <mergeCell ref="G8:G9"/>
    <mergeCell ref="H8:H9"/>
    <mergeCell ref="I8:I9"/>
    <mergeCell ref="J8:J9"/>
    <mergeCell ref="K8:L8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C25:C31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B26:B28"/>
    <mergeCell ref="B29:B31"/>
    <mergeCell ref="C32:C35"/>
    <mergeCell ref="D32:D3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I50:I51"/>
    <mergeCell ref="J50:J51"/>
    <mergeCell ref="K50:K51"/>
    <mergeCell ref="L50:L51"/>
    <mergeCell ref="C50:C51"/>
    <mergeCell ref="D50:D51"/>
    <mergeCell ref="E50:E51"/>
    <mergeCell ref="F50:F51"/>
    <mergeCell ref="G50:G51"/>
    <mergeCell ref="H50:H51"/>
  </mergeCells>
  <printOptions/>
  <pageMargins left="0.7086614173228347" right="0.3937007874015748" top="0.3937007874015748" bottom="0.3937007874015748" header="0" footer="0"/>
  <pageSetup horizontalDpi="360" verticalDpi="36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A46"/>
  <sheetViews>
    <sheetView view="pageBreakPreview" zoomScaleSheetLayoutView="100" workbookViewId="0" topLeftCell="A1">
      <selection activeCell="CQ44" sqref="CQ44:DH44"/>
    </sheetView>
  </sheetViews>
  <sheetFormatPr defaultColWidth="0.875" defaultRowHeight="12.75"/>
  <cols>
    <col min="1" max="23" width="0.875" style="24" customWidth="1"/>
    <col min="24" max="24" width="3.875" style="24" customWidth="1"/>
    <col min="25" max="38" width="0.875" style="24" customWidth="1"/>
    <col min="39" max="39" width="0.74609375" style="24" customWidth="1"/>
    <col min="40" max="40" width="0.12890625" style="24" hidden="1" customWidth="1"/>
    <col min="41" max="53" width="0.875" style="24" customWidth="1"/>
    <col min="54" max="54" width="0.37109375" style="24" customWidth="1"/>
    <col min="55" max="57" width="0.875" style="24" hidden="1" customWidth="1"/>
    <col min="58" max="127" width="0.875" style="24" customWidth="1"/>
    <col min="128" max="128" width="0.37109375" style="24" customWidth="1"/>
    <col min="129" max="142" width="0.875" style="24" customWidth="1"/>
    <col min="143" max="143" width="0.12890625" style="24" customWidth="1"/>
    <col min="144" max="144" width="0.875" style="24" hidden="1" customWidth="1"/>
    <col min="145" max="174" width="0.875" style="24" customWidth="1"/>
    <col min="175" max="175" width="4.375" style="24" bestFit="1" customWidth="1"/>
    <col min="176" max="178" width="0.875" style="24" customWidth="1"/>
    <col min="179" max="179" width="4.00390625" style="24" bestFit="1" customWidth="1"/>
    <col min="180" max="16384" width="0.875" style="24" customWidth="1"/>
  </cols>
  <sheetData>
    <row r="1" s="26" customFormat="1" ht="15">
      <c r="FE1" s="27"/>
    </row>
    <row r="3" spans="1:161" s="28" customFormat="1" ht="15.75">
      <c r="A3" s="329" t="s">
        <v>352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5" spans="1:161" s="26" customFormat="1" ht="15">
      <c r="A5" s="330" t="s">
        <v>236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</row>
    <row r="6" ht="6" customHeight="1"/>
    <row r="7" spans="1:161" s="29" customFormat="1" ht="15">
      <c r="A7" s="26" t="s">
        <v>130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331" t="s">
        <v>343</v>
      </c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</row>
    <row r="8" spans="1:161" s="29" customFormat="1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:161" s="29" customFormat="1" ht="15">
      <c r="A9" s="330" t="s">
        <v>131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2" t="s">
        <v>344</v>
      </c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</row>
    <row r="10" ht="9.75" customHeight="1"/>
    <row r="11" spans="1:161" s="26" customFormat="1" ht="15">
      <c r="A11" s="330" t="s">
        <v>132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</row>
    <row r="12" ht="10.5" customHeight="1"/>
    <row r="13" spans="1:209" s="30" customFormat="1" ht="13.5" customHeight="1">
      <c r="A13" s="283" t="s">
        <v>133</v>
      </c>
      <c r="B13" s="284"/>
      <c r="C13" s="284"/>
      <c r="D13" s="284"/>
      <c r="E13" s="284"/>
      <c r="F13" s="285"/>
      <c r="G13" s="283" t="s">
        <v>134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5"/>
      <c r="Y13" s="283" t="s">
        <v>37</v>
      </c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5"/>
      <c r="AO13" s="209" t="s">
        <v>38</v>
      </c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1"/>
      <c r="DI13" s="283" t="s">
        <v>39</v>
      </c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5"/>
      <c r="DY13" s="283" t="s">
        <v>40</v>
      </c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5"/>
      <c r="EO13" s="283" t="s">
        <v>135</v>
      </c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8"/>
      <c r="GU13" s="328"/>
      <c r="GV13" s="328"/>
      <c r="GW13" s="328"/>
      <c r="GX13" s="328"/>
      <c r="GY13" s="328"/>
      <c r="GZ13" s="328"/>
      <c r="HA13" s="328"/>
    </row>
    <row r="14" spans="1:207" s="30" customFormat="1" ht="13.5" customHeight="1">
      <c r="A14" s="286"/>
      <c r="B14" s="287"/>
      <c r="C14" s="287"/>
      <c r="D14" s="287"/>
      <c r="E14" s="287"/>
      <c r="F14" s="288"/>
      <c r="G14" s="286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8"/>
      <c r="Y14" s="286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8"/>
      <c r="AO14" s="283" t="s">
        <v>6</v>
      </c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5"/>
      <c r="BF14" s="209" t="s">
        <v>7</v>
      </c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1"/>
      <c r="DI14" s="286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8"/>
      <c r="DY14" s="286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8"/>
      <c r="EO14" s="286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8"/>
      <c r="FT14" s="328"/>
      <c r="FU14" s="328"/>
      <c r="FV14" s="328"/>
      <c r="FW14" s="328"/>
      <c r="FX14" s="328"/>
      <c r="FY14" s="328"/>
      <c r="FZ14" s="328"/>
      <c r="GA14" s="328"/>
      <c r="GB14" s="328"/>
      <c r="GC14" s="328"/>
      <c r="GD14" s="328"/>
      <c r="GE14" s="328"/>
      <c r="GF14" s="328"/>
      <c r="GG14" s="328"/>
      <c r="GH14" s="328"/>
      <c r="GI14" s="328"/>
      <c r="GJ14" s="328"/>
      <c r="GK14" s="328"/>
      <c r="GL14" s="328"/>
      <c r="GM14" s="328"/>
      <c r="GN14" s="328"/>
      <c r="GO14" s="328"/>
      <c r="GP14" s="328"/>
      <c r="GQ14" s="328"/>
      <c r="GR14" s="328"/>
      <c r="GS14" s="328"/>
      <c r="GT14" s="328"/>
      <c r="GU14" s="328"/>
      <c r="GV14" s="328"/>
      <c r="GW14" s="328"/>
      <c r="GX14" s="328"/>
      <c r="GY14" s="328"/>
    </row>
    <row r="15" spans="1:161" s="30" customFormat="1" ht="39.75" customHeight="1">
      <c r="A15" s="289"/>
      <c r="B15" s="290"/>
      <c r="C15" s="290"/>
      <c r="D15" s="290"/>
      <c r="E15" s="290"/>
      <c r="F15" s="291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  <c r="Y15" s="289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289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1"/>
      <c r="BF15" s="274" t="s">
        <v>41</v>
      </c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 t="s">
        <v>42</v>
      </c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 t="s">
        <v>43</v>
      </c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89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1"/>
      <c r="DY15" s="289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1"/>
      <c r="EO15" s="289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</row>
    <row r="16" spans="1:161" s="31" customFormat="1" ht="12.75">
      <c r="A16" s="297">
        <v>1</v>
      </c>
      <c r="B16" s="297"/>
      <c r="C16" s="297"/>
      <c r="D16" s="297"/>
      <c r="E16" s="297"/>
      <c r="F16" s="297"/>
      <c r="G16" s="297">
        <v>2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>
        <v>3</v>
      </c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>
        <v>4</v>
      </c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>
        <v>5</v>
      </c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>
        <v>6</v>
      </c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>
        <v>7</v>
      </c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>
        <v>8</v>
      </c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>
        <v>9</v>
      </c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>
        <v>10</v>
      </c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</row>
    <row r="17" spans="1:161" s="31" customFormat="1" ht="15.75">
      <c r="A17" s="317" t="s">
        <v>276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9"/>
    </row>
    <row r="18" spans="1:161" s="75" customFormat="1" ht="15" customHeight="1">
      <c r="A18" s="304" t="s">
        <v>147</v>
      </c>
      <c r="B18" s="304"/>
      <c r="C18" s="304"/>
      <c r="D18" s="304"/>
      <c r="E18" s="304"/>
      <c r="F18" s="304"/>
      <c r="G18" s="305" t="s">
        <v>237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6">
        <v>1</v>
      </c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0">
        <f>BF18+BX18+CQ18+DI18</f>
        <v>47640</v>
      </c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>
        <v>32000</v>
      </c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>
        <v>1280</v>
      </c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>
        <v>14360</v>
      </c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>
        <v>0</v>
      </c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1">
        <f>(BF18+BX18+CQ18+DI18)*15%</f>
        <v>7146</v>
      </c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3"/>
      <c r="EO18" s="300">
        <f>(AO18+DY18)*Y18*12</f>
        <v>657432</v>
      </c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</row>
    <row r="19" spans="1:161" s="75" customFormat="1" ht="30" customHeight="1">
      <c r="A19" s="304" t="s">
        <v>151</v>
      </c>
      <c r="B19" s="304"/>
      <c r="C19" s="304"/>
      <c r="D19" s="304"/>
      <c r="E19" s="304"/>
      <c r="F19" s="304"/>
      <c r="G19" s="305" t="s">
        <v>238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6">
        <v>3.5</v>
      </c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0">
        <f aca="true" t="shared" si="0" ref="AO19:AO44">BF19+BX19+CQ19+DI19</f>
        <v>23347</v>
      </c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>
        <v>7487</v>
      </c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>
        <v>0</v>
      </c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>
        <v>9015.43</v>
      </c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>
        <v>6844.57</v>
      </c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1">
        <f aca="true" t="shared" si="1" ref="DY19:DY44">(BF19+BX19+CQ19+DI19)*15%</f>
        <v>3502.0499999999997</v>
      </c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3"/>
      <c r="EO19" s="300">
        <f>(AO19+DY19)*Y19*12</f>
        <v>1127660.1</v>
      </c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</row>
    <row r="20" spans="1:161" s="75" customFormat="1" ht="24" customHeight="1">
      <c r="A20" s="304" t="s">
        <v>157</v>
      </c>
      <c r="B20" s="304"/>
      <c r="C20" s="304"/>
      <c r="D20" s="304"/>
      <c r="E20" s="304"/>
      <c r="F20" s="304"/>
      <c r="G20" s="305" t="s">
        <v>251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6">
        <v>2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0">
        <f t="shared" si="0"/>
        <v>23346.949999999997</v>
      </c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>
        <v>7487</v>
      </c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>
        <v>0</v>
      </c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>
        <v>9015.38</v>
      </c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>
        <v>6844.57</v>
      </c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1">
        <f t="shared" si="1"/>
        <v>3502.0424999999996</v>
      </c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3"/>
      <c r="EO20" s="300">
        <f>(AO20+DY20)*Y20*12</f>
        <v>644375.82</v>
      </c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</row>
    <row r="21" spans="1:161" s="75" customFormat="1" ht="15" customHeight="1">
      <c r="A21" s="304" t="s">
        <v>259</v>
      </c>
      <c r="B21" s="304"/>
      <c r="C21" s="304"/>
      <c r="D21" s="304"/>
      <c r="E21" s="304"/>
      <c r="F21" s="304"/>
      <c r="G21" s="305" t="s">
        <v>239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6">
        <v>30.4</v>
      </c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0">
        <f t="shared" si="0"/>
        <v>23997.25</v>
      </c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>
        <v>7946</v>
      </c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>
        <v>0</v>
      </c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>
        <v>9206.66</v>
      </c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>
        <v>6844.59</v>
      </c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1">
        <f t="shared" si="1"/>
        <v>3599.5875</v>
      </c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3"/>
      <c r="EO21" s="300">
        <f>(AO21+DY21)*Y21*12-0.18</f>
        <v>10067326.14</v>
      </c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</row>
    <row r="22" spans="1:161" s="75" customFormat="1" ht="13.5" customHeight="1">
      <c r="A22" s="304" t="s">
        <v>260</v>
      </c>
      <c r="B22" s="304"/>
      <c r="C22" s="304"/>
      <c r="D22" s="304"/>
      <c r="E22" s="304"/>
      <c r="F22" s="304"/>
      <c r="G22" s="305" t="s">
        <v>240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6">
        <v>1</v>
      </c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0">
        <f t="shared" si="0"/>
        <v>24644.92</v>
      </c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>
        <v>8429</v>
      </c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>
        <v>0</v>
      </c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>
        <v>9371.35</v>
      </c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>
        <v>6844.57</v>
      </c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1">
        <f t="shared" si="1"/>
        <v>3696.7379999999994</v>
      </c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3"/>
      <c r="EO22" s="300">
        <f>(AO22+DY22)*Y22*12</f>
        <v>340099.89599999995</v>
      </c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</row>
    <row r="23" spans="1:161" s="75" customFormat="1" ht="12.75" customHeight="1">
      <c r="A23" s="304" t="s">
        <v>261</v>
      </c>
      <c r="B23" s="304"/>
      <c r="C23" s="304"/>
      <c r="D23" s="304"/>
      <c r="E23" s="304"/>
      <c r="F23" s="304"/>
      <c r="G23" s="305" t="s">
        <v>241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6">
        <v>3</v>
      </c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0">
        <f t="shared" si="0"/>
        <v>24658.6</v>
      </c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>
        <v>8429</v>
      </c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>
        <v>0</v>
      </c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>
        <v>9385.03</v>
      </c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>
        <v>6844.57</v>
      </c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1">
        <f t="shared" si="1"/>
        <v>3698.7899999999995</v>
      </c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3"/>
      <c r="EO23" s="300">
        <f>(AO23+DY23)*Y23*12</f>
        <v>1020866.04</v>
      </c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</row>
    <row r="24" spans="1:161" s="75" customFormat="1" ht="54" customHeight="1">
      <c r="A24" s="304" t="s">
        <v>262</v>
      </c>
      <c r="B24" s="304"/>
      <c r="C24" s="304"/>
      <c r="D24" s="304"/>
      <c r="E24" s="304"/>
      <c r="F24" s="304"/>
      <c r="G24" s="305" t="s">
        <v>252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6">
        <v>1</v>
      </c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0">
        <f t="shared" si="0"/>
        <v>37080</v>
      </c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>
        <v>22400</v>
      </c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>
        <v>0</v>
      </c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>
        <v>14680</v>
      </c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>
        <v>0</v>
      </c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>
        <f t="shared" si="1"/>
        <v>5562</v>
      </c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>
        <f>((AO24+DY24)*Y24*12)</f>
        <v>511704</v>
      </c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</row>
    <row r="25" spans="1:161" s="75" customFormat="1" ht="14.25" customHeight="1">
      <c r="A25" s="304" t="s">
        <v>263</v>
      </c>
      <c r="B25" s="304"/>
      <c r="C25" s="304"/>
      <c r="D25" s="304"/>
      <c r="E25" s="304"/>
      <c r="F25" s="304"/>
      <c r="G25" s="305" t="s">
        <v>253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6">
        <v>17.75</v>
      </c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0">
        <f>BF25+BX25+CQ25+DI25</f>
        <v>11280</v>
      </c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>
        <v>4246</v>
      </c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>
        <v>0</v>
      </c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>
        <v>4428.82</v>
      </c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>
        <v>2605.18</v>
      </c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1">
        <f t="shared" si="1"/>
        <v>1692</v>
      </c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3"/>
      <c r="EO25" s="300">
        <f>((AO25+DY25)*Y25*12)</f>
        <v>2763036</v>
      </c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</row>
    <row r="26" spans="1:161" s="75" customFormat="1" ht="14.25" customHeight="1">
      <c r="A26" s="304"/>
      <c r="B26" s="304"/>
      <c r="C26" s="304"/>
      <c r="D26" s="304"/>
      <c r="E26" s="304"/>
      <c r="F26" s="304"/>
      <c r="G26" s="314" t="s">
        <v>275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16">
        <f>SUM(AO18:AO25)</f>
        <v>215994.72</v>
      </c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1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3"/>
      <c r="EO26" s="316">
        <f>SUM(EO18:EO25)</f>
        <v>17132499.996</v>
      </c>
      <c r="EP26" s="316"/>
      <c r="EQ26" s="316"/>
      <c r="ER26" s="316"/>
      <c r="ES26" s="316"/>
      <c r="ET26" s="316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</row>
    <row r="27" spans="1:161" s="75" customFormat="1" ht="14.25" customHeight="1">
      <c r="A27" s="320" t="s">
        <v>277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2"/>
    </row>
    <row r="28" spans="1:161" s="75" customFormat="1" ht="39.75" customHeight="1">
      <c r="A28" s="311" t="s">
        <v>147</v>
      </c>
      <c r="B28" s="311"/>
      <c r="C28" s="311"/>
      <c r="D28" s="311"/>
      <c r="E28" s="311"/>
      <c r="F28" s="311"/>
      <c r="G28" s="312" t="s">
        <v>242</v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3">
        <v>1</v>
      </c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0">
        <f t="shared" si="0"/>
        <v>30240</v>
      </c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>
        <v>28800</v>
      </c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>
        <v>0</v>
      </c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>
        <v>1440</v>
      </c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>
        <v>0</v>
      </c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07">
        <f t="shared" si="1"/>
        <v>4536</v>
      </c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9"/>
      <c r="EO28" s="310">
        <f>((AO28+DY28)*Y28*12)</f>
        <v>417312</v>
      </c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</row>
    <row r="29" spans="1:161" s="75" customFormat="1" ht="39.75" customHeight="1">
      <c r="A29" s="311" t="s">
        <v>151</v>
      </c>
      <c r="B29" s="311"/>
      <c r="C29" s="311"/>
      <c r="D29" s="311"/>
      <c r="E29" s="311"/>
      <c r="F29" s="311"/>
      <c r="G29" s="312" t="s">
        <v>353</v>
      </c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3">
        <v>1</v>
      </c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0">
        <f>BF29+BX29+CQ29+DI29</f>
        <v>28800</v>
      </c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>
        <v>28800</v>
      </c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>
        <v>0</v>
      </c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>
        <v>0</v>
      </c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>
        <v>0</v>
      </c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07">
        <f>(BF29+BX29+CQ29+DI29)*15%</f>
        <v>4320</v>
      </c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9"/>
      <c r="EO29" s="310">
        <f>((AO29+DY29)*Y29*12)</f>
        <v>397440</v>
      </c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</row>
    <row r="30" spans="1:161" s="75" customFormat="1" ht="39.75" customHeight="1">
      <c r="A30" s="311" t="s">
        <v>157</v>
      </c>
      <c r="B30" s="311"/>
      <c r="C30" s="311"/>
      <c r="D30" s="311"/>
      <c r="E30" s="311"/>
      <c r="F30" s="311"/>
      <c r="G30" s="312" t="s">
        <v>357</v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>
        <v>2.3</v>
      </c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0">
        <f>BF30+BX30+CQ30+DI30</f>
        <v>24802</v>
      </c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>
        <v>5552</v>
      </c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>
        <v>0</v>
      </c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>
        <v>9250</v>
      </c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>
        <v>10000</v>
      </c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07">
        <f>(BF30+BX30+CQ30+DI30)*15%</f>
        <v>3720.2999999999997</v>
      </c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9"/>
      <c r="EO30" s="310">
        <f>(AO30+DY30)*Y30*1</f>
        <v>65601.29</v>
      </c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0"/>
    </row>
    <row r="31" spans="1:161" s="75" customFormat="1" ht="39" customHeight="1">
      <c r="A31" s="311" t="s">
        <v>151</v>
      </c>
      <c r="B31" s="311"/>
      <c r="C31" s="311"/>
      <c r="D31" s="311"/>
      <c r="E31" s="311"/>
      <c r="F31" s="311"/>
      <c r="G31" s="312" t="s">
        <v>254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3">
        <v>3</v>
      </c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0">
        <f t="shared" si="0"/>
        <v>11708.8</v>
      </c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>
        <v>3266</v>
      </c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>
        <v>0</v>
      </c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>
        <v>3925</v>
      </c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>
        <v>4517.8</v>
      </c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07">
        <f t="shared" si="1"/>
        <v>1756.32</v>
      </c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9"/>
      <c r="EO31" s="310">
        <f>(AO31+DY31)*Y31*12</f>
        <v>484744.32</v>
      </c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</row>
    <row r="32" spans="1:161" s="75" customFormat="1" ht="27" customHeight="1">
      <c r="A32" s="311" t="s">
        <v>157</v>
      </c>
      <c r="B32" s="311"/>
      <c r="C32" s="311"/>
      <c r="D32" s="311"/>
      <c r="E32" s="311"/>
      <c r="F32" s="311"/>
      <c r="G32" s="312" t="s">
        <v>255</v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3">
        <v>1</v>
      </c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0">
        <f t="shared" si="0"/>
        <v>13354.02</v>
      </c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>
        <v>5552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>
        <v>0</v>
      </c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>
        <v>4270.4</v>
      </c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>
        <v>3531.62</v>
      </c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07">
        <f t="shared" si="1"/>
        <v>2003.103</v>
      </c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9"/>
      <c r="EO32" s="310">
        <f>(AO32+DY32)*Y32*12-0.08</f>
        <v>184285.396</v>
      </c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0"/>
    </row>
    <row r="33" spans="1:161" s="75" customFormat="1" ht="38.25" customHeight="1">
      <c r="A33" s="311" t="s">
        <v>259</v>
      </c>
      <c r="B33" s="311"/>
      <c r="C33" s="311"/>
      <c r="D33" s="311"/>
      <c r="E33" s="311"/>
      <c r="F33" s="311"/>
      <c r="G33" s="312" t="s">
        <v>256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3">
        <v>1</v>
      </c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0">
        <f t="shared" si="0"/>
        <v>11959.5</v>
      </c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>
        <v>3756</v>
      </c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>
        <v>0</v>
      </c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>
        <v>3972.1</v>
      </c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>
        <v>4231.4</v>
      </c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07">
        <f t="shared" si="1"/>
        <v>1793.925</v>
      </c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9"/>
      <c r="EO33" s="310">
        <f>(AO33+DY33)*Y33*12</f>
        <v>165041.09999999998</v>
      </c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</row>
    <row r="34" spans="1:161" s="75" customFormat="1" ht="15" customHeight="1">
      <c r="A34" s="311" t="s">
        <v>260</v>
      </c>
      <c r="B34" s="311"/>
      <c r="C34" s="311"/>
      <c r="D34" s="311"/>
      <c r="E34" s="311"/>
      <c r="F34" s="311"/>
      <c r="G34" s="312" t="s">
        <v>257</v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>
        <v>1</v>
      </c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0">
        <f t="shared" si="0"/>
        <v>13419.039999999999</v>
      </c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>
        <v>4396</v>
      </c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>
        <v>175.84</v>
      </c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>
        <v>4615.8</v>
      </c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>
        <v>4231.4</v>
      </c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07">
        <f t="shared" si="1"/>
        <v>2012.8559999999998</v>
      </c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9"/>
      <c r="EO34" s="310">
        <f>(AO34+DY34)*Y34*12</f>
        <v>185182.75199999998</v>
      </c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</row>
    <row r="35" spans="1:161" s="75" customFormat="1" ht="15" customHeight="1">
      <c r="A35" s="311" t="s">
        <v>261</v>
      </c>
      <c r="B35" s="311"/>
      <c r="C35" s="311"/>
      <c r="D35" s="311"/>
      <c r="E35" s="311"/>
      <c r="F35" s="311"/>
      <c r="G35" s="312" t="s">
        <v>243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>
        <v>3.5</v>
      </c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0">
        <f t="shared" si="0"/>
        <v>11423.65</v>
      </c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>
        <v>3756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>
        <v>150.24</v>
      </c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>
        <v>3286.01</v>
      </c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>
        <v>4231.4</v>
      </c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07">
        <f t="shared" si="1"/>
        <v>1713.5475</v>
      </c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9"/>
      <c r="EO35" s="310">
        <f>(AO35+DY35)*Y35*12</f>
        <v>551762.295</v>
      </c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</row>
    <row r="36" spans="1:161" s="75" customFormat="1" ht="54" customHeight="1">
      <c r="A36" s="311" t="s">
        <v>262</v>
      </c>
      <c r="B36" s="311"/>
      <c r="C36" s="311"/>
      <c r="D36" s="311"/>
      <c r="E36" s="311"/>
      <c r="F36" s="311"/>
      <c r="G36" s="312" t="s">
        <v>258</v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>
        <v>4.5</v>
      </c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0">
        <f t="shared" si="0"/>
        <v>11480</v>
      </c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>
        <v>3266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>
        <v>0</v>
      </c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>
        <v>3696.2</v>
      </c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>
        <v>4517.8</v>
      </c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07">
        <f t="shared" si="1"/>
        <v>1722</v>
      </c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9"/>
      <c r="EO36" s="310">
        <f>((AO36+DY36)*Y36*12)+9200</f>
        <v>722108</v>
      </c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0"/>
    </row>
    <row r="37" spans="1:161" s="75" customFormat="1" ht="15" customHeight="1">
      <c r="A37" s="311" t="s">
        <v>263</v>
      </c>
      <c r="B37" s="311"/>
      <c r="C37" s="311"/>
      <c r="D37" s="311"/>
      <c r="E37" s="311"/>
      <c r="F37" s="311"/>
      <c r="G37" s="312" t="s">
        <v>244</v>
      </c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3">
        <v>0.5</v>
      </c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0">
        <f t="shared" si="0"/>
        <v>13580</v>
      </c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>
        <v>3429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>
        <v>0</v>
      </c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>
        <v>5919.6</v>
      </c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>
        <v>4231.4</v>
      </c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07">
        <f t="shared" si="1"/>
        <v>2037</v>
      </c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9"/>
      <c r="EO37" s="310">
        <f>(AO37+DY37)*Y37*12</f>
        <v>93702</v>
      </c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0"/>
    </row>
    <row r="38" spans="1:179" s="75" customFormat="1" ht="15" customHeight="1">
      <c r="A38" s="311" t="s">
        <v>264</v>
      </c>
      <c r="B38" s="311"/>
      <c r="C38" s="311"/>
      <c r="D38" s="311"/>
      <c r="E38" s="311"/>
      <c r="F38" s="311"/>
      <c r="G38" s="312" t="s">
        <v>245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3">
        <v>1.5</v>
      </c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0">
        <f t="shared" si="0"/>
        <v>13580</v>
      </c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>
        <v>3429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>
        <v>0</v>
      </c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>
        <v>5919.6</v>
      </c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>
        <v>4231.4</v>
      </c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07">
        <f t="shared" si="1"/>
        <v>2037</v>
      </c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9"/>
      <c r="EO38" s="310">
        <f>((AO38+DY38)*Y38*12)+7.6</f>
        <v>281113.6</v>
      </c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0"/>
      <c r="FW38" s="108"/>
    </row>
    <row r="39" spans="1:179" s="75" customFormat="1" ht="15" customHeight="1">
      <c r="A39" s="311" t="s">
        <v>79</v>
      </c>
      <c r="B39" s="311"/>
      <c r="C39" s="311"/>
      <c r="D39" s="311"/>
      <c r="E39" s="311"/>
      <c r="F39" s="311"/>
      <c r="G39" s="312" t="s">
        <v>373</v>
      </c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3">
        <v>1.5</v>
      </c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0">
        <f t="shared" si="0"/>
        <v>13580</v>
      </c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>
        <v>3429</v>
      </c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>
        <v>0</v>
      </c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>
        <v>5919.6</v>
      </c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>
        <v>4231.4</v>
      </c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07">
        <f t="shared" si="1"/>
        <v>2037</v>
      </c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9"/>
      <c r="EO39" s="310">
        <f>((AO39+DY39)*Y39*12)+7.6</f>
        <v>281113.6</v>
      </c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  <c r="FB39" s="310"/>
      <c r="FC39" s="310"/>
      <c r="FD39" s="310"/>
      <c r="FE39" s="310"/>
      <c r="FW39" s="108"/>
    </row>
    <row r="40" spans="1:161" s="75" customFormat="1" ht="15" customHeight="1">
      <c r="A40" s="311" t="s">
        <v>265</v>
      </c>
      <c r="B40" s="311"/>
      <c r="C40" s="311"/>
      <c r="D40" s="311"/>
      <c r="E40" s="311"/>
      <c r="F40" s="311"/>
      <c r="G40" s="312" t="s">
        <v>246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3">
        <v>1.5</v>
      </c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0">
        <f t="shared" si="0"/>
        <v>11480</v>
      </c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>
        <v>3266</v>
      </c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>
        <v>0</v>
      </c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>
        <v>3696.2</v>
      </c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>
        <v>4517.8</v>
      </c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07">
        <f t="shared" si="1"/>
        <v>1722</v>
      </c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9"/>
      <c r="EO40" s="310">
        <f>(AO40+DY40)*Y40*12</f>
        <v>237636</v>
      </c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0"/>
    </row>
    <row r="41" spans="1:161" s="75" customFormat="1" ht="15" customHeight="1">
      <c r="A41" s="311" t="s">
        <v>266</v>
      </c>
      <c r="B41" s="311"/>
      <c r="C41" s="311"/>
      <c r="D41" s="311"/>
      <c r="E41" s="311"/>
      <c r="F41" s="311"/>
      <c r="G41" s="312" t="s">
        <v>247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>
        <v>6</v>
      </c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0">
        <f t="shared" si="0"/>
        <v>11480</v>
      </c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>
        <v>3266</v>
      </c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>
        <v>0</v>
      </c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>
        <v>3696.2</v>
      </c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>
        <v>4517.8</v>
      </c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07">
        <f t="shared" si="1"/>
        <v>1722</v>
      </c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9"/>
      <c r="EO41" s="310">
        <f>(AO41+DY41)*Y41*12</f>
        <v>950544</v>
      </c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</row>
    <row r="42" spans="1:161" s="75" customFormat="1" ht="15" customHeight="1">
      <c r="A42" s="311" t="s">
        <v>267</v>
      </c>
      <c r="B42" s="311"/>
      <c r="C42" s="311"/>
      <c r="D42" s="311"/>
      <c r="E42" s="311"/>
      <c r="F42" s="311"/>
      <c r="G42" s="312" t="s">
        <v>248</v>
      </c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>
        <v>2</v>
      </c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0">
        <f t="shared" si="0"/>
        <v>11480</v>
      </c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>
        <v>3266</v>
      </c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>
        <v>0</v>
      </c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>
        <v>3696.2</v>
      </c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>
        <v>4517.8</v>
      </c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07">
        <f t="shared" si="1"/>
        <v>1722</v>
      </c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9"/>
      <c r="EO42" s="310">
        <f>(AO42+DY42)*Y42*12</f>
        <v>316848</v>
      </c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0"/>
    </row>
    <row r="43" spans="1:161" s="75" customFormat="1" ht="15" customHeight="1">
      <c r="A43" s="311" t="s">
        <v>268</v>
      </c>
      <c r="B43" s="311"/>
      <c r="C43" s="311"/>
      <c r="D43" s="311"/>
      <c r="E43" s="311"/>
      <c r="F43" s="311"/>
      <c r="G43" s="312" t="s">
        <v>249</v>
      </c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>
        <v>1</v>
      </c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0">
        <f t="shared" si="0"/>
        <v>11480</v>
      </c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>
        <v>3266</v>
      </c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>
        <v>0</v>
      </c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>
        <v>3696.2</v>
      </c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>
        <v>4517.8</v>
      </c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07">
        <f t="shared" si="1"/>
        <v>1722</v>
      </c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9"/>
      <c r="EO43" s="310">
        <f>(AO43+DY43)*Y43*12</f>
        <v>158424</v>
      </c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0"/>
    </row>
    <row r="44" spans="1:161" s="75" customFormat="1" ht="27" customHeight="1">
      <c r="A44" s="311" t="s">
        <v>372</v>
      </c>
      <c r="B44" s="311"/>
      <c r="C44" s="311"/>
      <c r="D44" s="311"/>
      <c r="E44" s="311"/>
      <c r="F44" s="311"/>
      <c r="G44" s="312" t="s">
        <v>250</v>
      </c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3">
        <v>1</v>
      </c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0">
        <f t="shared" si="0"/>
        <v>11480</v>
      </c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>
        <v>3266</v>
      </c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>
        <v>0</v>
      </c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>
        <v>3696.2</v>
      </c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>
        <v>4517.8</v>
      </c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07">
        <f t="shared" si="1"/>
        <v>1722</v>
      </c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9"/>
      <c r="EO44" s="310">
        <f>((AO44+DY44)*Y44*12)</f>
        <v>158424</v>
      </c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</row>
    <row r="45" spans="1:161" s="75" customFormat="1" ht="15" customHeight="1">
      <c r="A45" s="323" t="s">
        <v>275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5"/>
      <c r="Y45" s="296" t="s">
        <v>124</v>
      </c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327">
        <f>SUM(AO28:AO44)</f>
        <v>255327.01</v>
      </c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296" t="s">
        <v>124</v>
      </c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 t="s">
        <v>124</v>
      </c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 t="s">
        <v>124</v>
      </c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 t="s">
        <v>124</v>
      </c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 t="s">
        <v>124</v>
      </c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327">
        <f>SUM(EO28:EO44)</f>
        <v>5651282.353</v>
      </c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</row>
    <row r="46" spans="1:161" s="32" customFormat="1" ht="15" customHeight="1">
      <c r="A46" s="323" t="s">
        <v>278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5"/>
      <c r="Y46" s="296" t="s">
        <v>124</v>
      </c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327">
        <f>AO26+AO45</f>
        <v>471321.73</v>
      </c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296" t="s">
        <v>124</v>
      </c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 t="s">
        <v>124</v>
      </c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 t="s">
        <v>124</v>
      </c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 t="s">
        <v>124</v>
      </c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 t="s">
        <v>124</v>
      </c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327">
        <f>EO26+EO45</f>
        <v>22783782.349</v>
      </c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6"/>
    </row>
  </sheetData>
  <sheetProtection/>
  <mergeCells count="310">
    <mergeCell ref="A3:FE3"/>
    <mergeCell ref="A5:FE5"/>
    <mergeCell ref="X7:FE7"/>
    <mergeCell ref="A9:AO9"/>
    <mergeCell ref="AP9:FE9"/>
    <mergeCell ref="A11:FE11"/>
    <mergeCell ref="A13:F15"/>
    <mergeCell ref="G13:X15"/>
    <mergeCell ref="Y13:AN15"/>
    <mergeCell ref="AO13:DH13"/>
    <mergeCell ref="DI13:DX15"/>
    <mergeCell ref="DY13:EN15"/>
    <mergeCell ref="EO13:FE15"/>
    <mergeCell ref="FS13:HA13"/>
    <mergeCell ref="AO14:BE15"/>
    <mergeCell ref="BF14:DH14"/>
    <mergeCell ref="FT14:GY14"/>
    <mergeCell ref="BF15:BW15"/>
    <mergeCell ref="BX15:CP15"/>
    <mergeCell ref="CQ15:DH15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EN16"/>
    <mergeCell ref="EO16:FE16"/>
    <mergeCell ref="A17:FE17"/>
    <mergeCell ref="A18:F18"/>
    <mergeCell ref="G18:X18"/>
    <mergeCell ref="Y18:AN18"/>
    <mergeCell ref="AO18:BE18"/>
    <mergeCell ref="BF18:BW18"/>
    <mergeCell ref="BX18:CP18"/>
    <mergeCell ref="CQ18:DH18"/>
    <mergeCell ref="DI18:DX18"/>
    <mergeCell ref="DY18:EN18"/>
    <mergeCell ref="EO18:FE18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A42:F42"/>
    <mergeCell ref="G42:X42"/>
    <mergeCell ref="Y42:AN42"/>
    <mergeCell ref="AO42:BE42"/>
    <mergeCell ref="BF42:BW42"/>
    <mergeCell ref="BX42:CP42"/>
    <mergeCell ref="CQ42:DH42"/>
    <mergeCell ref="DI42:DX42"/>
    <mergeCell ref="DY42:EN42"/>
    <mergeCell ref="EO42:FE42"/>
    <mergeCell ref="A43:F43"/>
    <mergeCell ref="G43:X43"/>
    <mergeCell ref="Y43:AN43"/>
    <mergeCell ref="AO43:BE43"/>
    <mergeCell ref="BF43:BW43"/>
    <mergeCell ref="BX43:CP43"/>
    <mergeCell ref="EO43:FE43"/>
    <mergeCell ref="A44:F44"/>
    <mergeCell ref="G44:X44"/>
    <mergeCell ref="Y44:AN44"/>
    <mergeCell ref="AO44:BE44"/>
    <mergeCell ref="BF44:BW44"/>
    <mergeCell ref="BX44:CP44"/>
    <mergeCell ref="DY44:EN44"/>
    <mergeCell ref="EO44:FE44"/>
    <mergeCell ref="CQ45:DH45"/>
    <mergeCell ref="CQ43:DH43"/>
    <mergeCell ref="DI43:DX43"/>
    <mergeCell ref="CQ44:DH44"/>
    <mergeCell ref="DI44:DX44"/>
    <mergeCell ref="DY43:EN43"/>
    <mergeCell ref="Y46:AN46"/>
    <mergeCell ref="AO46:BE46"/>
    <mergeCell ref="BF46:BW46"/>
    <mergeCell ref="BX46:CP46"/>
    <mergeCell ref="AO45:BE45"/>
    <mergeCell ref="BF45:BW45"/>
    <mergeCell ref="BX45:CP45"/>
    <mergeCell ref="CQ46:DH46"/>
    <mergeCell ref="DI46:DX46"/>
    <mergeCell ref="A45:X45"/>
    <mergeCell ref="Y45:AN45"/>
    <mergeCell ref="DY46:EN46"/>
    <mergeCell ref="EO46:FE46"/>
    <mergeCell ref="DI45:DX45"/>
    <mergeCell ref="DY45:EN45"/>
    <mergeCell ref="EO45:FE45"/>
    <mergeCell ref="A46:X46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68"/>
  <sheetViews>
    <sheetView view="pageBreakPreview" zoomScale="96" zoomScaleSheetLayoutView="96" zoomScalePageLayoutView="0" workbookViewId="0" topLeftCell="A1">
      <selection activeCell="IS91" sqref="IS91:IS95"/>
    </sheetView>
  </sheetViews>
  <sheetFormatPr defaultColWidth="0.875" defaultRowHeight="12.75"/>
  <cols>
    <col min="1" max="22" width="0.875" style="26" customWidth="1"/>
    <col min="23" max="23" width="2.125" style="26" customWidth="1"/>
    <col min="24" max="52" width="0.875" style="26" customWidth="1"/>
    <col min="53" max="53" width="2.625" style="26" customWidth="1"/>
    <col min="54" max="70" width="0.875" style="26" customWidth="1"/>
    <col min="71" max="71" width="2.75390625" style="26" customWidth="1"/>
    <col min="72" max="81" width="0.875" style="26" customWidth="1"/>
    <col min="82" max="82" width="2.00390625" style="26" bestFit="1" customWidth="1"/>
    <col min="83" max="89" width="0.875" style="26" customWidth="1"/>
    <col min="90" max="90" width="0.875" style="26" hidden="1" customWidth="1"/>
    <col min="91" max="94" width="0.875" style="26" customWidth="1"/>
    <col min="95" max="95" width="8.125" style="26" bestFit="1" customWidth="1"/>
    <col min="96" max="103" width="0.875" style="26" customWidth="1"/>
    <col min="104" max="104" width="0.74609375" style="26" customWidth="1"/>
    <col min="105" max="105" width="0.12890625" style="26" customWidth="1"/>
    <col min="106" max="109" width="0.875" style="26" customWidth="1"/>
    <col min="110" max="110" width="13.75390625" style="26" customWidth="1"/>
    <col min="111" max="111" width="0.875" style="26" customWidth="1"/>
    <col min="112" max="112" width="0.37109375" style="26" customWidth="1"/>
    <col min="113" max="113" width="0.875" style="26" hidden="1" customWidth="1"/>
    <col min="114" max="114" width="0.74609375" style="26" hidden="1" customWidth="1"/>
    <col min="115" max="117" width="0.875" style="26" hidden="1" customWidth="1"/>
    <col min="118" max="118" width="4.625" style="26" hidden="1" customWidth="1"/>
    <col min="119" max="121" width="0.875" style="26" hidden="1" customWidth="1"/>
    <col min="122" max="133" width="0.875" style="26" customWidth="1"/>
    <col min="134" max="134" width="0.37109375" style="26" customWidth="1"/>
    <col min="135" max="135" width="0.875" style="26" hidden="1" customWidth="1"/>
    <col min="136" max="136" width="0.875" style="26" customWidth="1"/>
    <col min="137" max="137" width="1.37890625" style="26" customWidth="1"/>
    <col min="138" max="139" width="0.875" style="26" customWidth="1"/>
    <col min="140" max="140" width="1.25" style="26" customWidth="1"/>
    <col min="141" max="155" width="0.875" style="26" customWidth="1"/>
    <col min="156" max="156" width="11.625" style="26" customWidth="1"/>
    <col min="157" max="157" width="14.625" style="26" customWidth="1"/>
    <col min="158" max="158" width="11.25390625" style="26" customWidth="1"/>
    <col min="159" max="16384" width="0.875" style="26" customWidth="1"/>
  </cols>
  <sheetData>
    <row r="1" spans="1:105" s="29" customFormat="1" ht="15">
      <c r="A1" s="330" t="s">
        <v>137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</row>
    <row r="2" ht="10.5" customHeight="1"/>
    <row r="3" spans="1:105" s="30" customFormat="1" ht="45" customHeight="1">
      <c r="A3" s="283" t="s">
        <v>133</v>
      </c>
      <c r="B3" s="284"/>
      <c r="C3" s="284"/>
      <c r="D3" s="284"/>
      <c r="E3" s="284"/>
      <c r="F3" s="285"/>
      <c r="G3" s="283" t="s">
        <v>138</v>
      </c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5"/>
      <c r="AE3" s="283" t="s">
        <v>73</v>
      </c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3" t="s">
        <v>139</v>
      </c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5"/>
      <c r="BT3" s="283" t="s">
        <v>140</v>
      </c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5"/>
      <c r="CJ3" s="283" t="s">
        <v>141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5"/>
    </row>
    <row r="4" spans="1:105" s="31" customFormat="1" ht="12.75">
      <c r="A4" s="297">
        <v>1</v>
      </c>
      <c r="B4" s="297"/>
      <c r="C4" s="297"/>
      <c r="D4" s="297"/>
      <c r="E4" s="297"/>
      <c r="F4" s="297"/>
      <c r="G4" s="297">
        <v>2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>
        <v>3</v>
      </c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>
        <v>4</v>
      </c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>
        <v>5</v>
      </c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>
        <v>6</v>
      </c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</row>
    <row r="5" spans="1:105" s="32" customFormat="1" ht="15" customHeight="1" hidden="1">
      <c r="A5" s="295"/>
      <c r="B5" s="295"/>
      <c r="C5" s="295"/>
      <c r="D5" s="295"/>
      <c r="E5" s="295"/>
      <c r="F5" s="295"/>
      <c r="G5" s="274">
        <v>0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96">
        <v>0</v>
      </c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>
        <v>0</v>
      </c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>
        <v>0</v>
      </c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>
        <v>0</v>
      </c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</row>
    <row r="6" spans="1:105" s="32" customFormat="1" ht="15" customHeight="1">
      <c r="A6" s="295"/>
      <c r="B6" s="295"/>
      <c r="C6" s="295"/>
      <c r="D6" s="295"/>
      <c r="E6" s="295"/>
      <c r="F6" s="295"/>
      <c r="G6" s="453" t="s">
        <v>136</v>
      </c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4"/>
      <c r="AE6" s="296" t="s">
        <v>124</v>
      </c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 t="s">
        <v>124</v>
      </c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 t="s">
        <v>124</v>
      </c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</row>
    <row r="7" ht="12" customHeight="1"/>
    <row r="8" spans="1:105" s="29" customFormat="1" ht="15">
      <c r="A8" s="330" t="s">
        <v>142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</row>
    <row r="9" spans="1:41" ht="1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105" s="30" customFormat="1" ht="55.5" customHeight="1">
      <c r="A10" s="455" t="s">
        <v>133</v>
      </c>
      <c r="B10" s="456"/>
      <c r="C10" s="456"/>
      <c r="D10" s="456"/>
      <c r="E10" s="456"/>
      <c r="F10" s="457"/>
      <c r="G10" s="455" t="s">
        <v>138</v>
      </c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7"/>
      <c r="AE10" s="455" t="s">
        <v>65</v>
      </c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7"/>
      <c r="AZ10" s="455" t="s">
        <v>66</v>
      </c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7"/>
      <c r="BR10" s="455" t="s">
        <v>143</v>
      </c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7"/>
      <c r="CJ10" s="455" t="s">
        <v>141</v>
      </c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7"/>
    </row>
    <row r="11" spans="1:105" s="31" customFormat="1" ht="12.75">
      <c r="A11" s="386">
        <v>1</v>
      </c>
      <c r="B11" s="386"/>
      <c r="C11" s="386"/>
      <c r="D11" s="386"/>
      <c r="E11" s="386"/>
      <c r="F11" s="386"/>
      <c r="G11" s="386">
        <v>2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>
        <v>3</v>
      </c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>
        <v>4</v>
      </c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>
        <v>5</v>
      </c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>
        <v>6</v>
      </c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</row>
    <row r="12" spans="1:105" s="32" customFormat="1" ht="14.25" customHeight="1">
      <c r="A12" s="458" t="s">
        <v>147</v>
      </c>
      <c r="B12" s="434"/>
      <c r="C12" s="434"/>
      <c r="D12" s="434"/>
      <c r="E12" s="434"/>
      <c r="F12" s="435"/>
      <c r="G12" s="455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7"/>
      <c r="AE12" s="471">
        <v>0</v>
      </c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2">
        <v>0</v>
      </c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39">
        <v>0</v>
      </c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>
        <f aca="true" t="shared" si="0" ref="CJ12:CJ17">AE12*AZ12*BR12</f>
        <v>0</v>
      </c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</row>
    <row r="13" spans="1:105" s="32" customFormat="1" ht="17.25" customHeight="1" hidden="1">
      <c r="A13" s="459"/>
      <c r="B13" s="460"/>
      <c r="C13" s="460"/>
      <c r="D13" s="460"/>
      <c r="E13" s="460"/>
      <c r="F13" s="461"/>
      <c r="G13" s="465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7"/>
      <c r="AE13" s="471">
        <v>1</v>
      </c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2">
        <v>1</v>
      </c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39">
        <v>7.42</v>
      </c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>
        <f t="shared" si="0"/>
        <v>7.42</v>
      </c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</row>
    <row r="14" spans="1:105" s="32" customFormat="1" ht="17.25" customHeight="1" hidden="1">
      <c r="A14" s="459"/>
      <c r="B14" s="460"/>
      <c r="C14" s="460"/>
      <c r="D14" s="460"/>
      <c r="E14" s="460"/>
      <c r="F14" s="461"/>
      <c r="G14" s="465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7"/>
      <c r="AE14" s="471">
        <v>1</v>
      </c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2">
        <v>4</v>
      </c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39">
        <v>57.5</v>
      </c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>
        <f t="shared" si="0"/>
        <v>230</v>
      </c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</row>
    <row r="15" spans="1:105" s="32" customFormat="1" ht="17.25" customHeight="1" hidden="1">
      <c r="A15" s="459"/>
      <c r="B15" s="460"/>
      <c r="C15" s="460"/>
      <c r="D15" s="460"/>
      <c r="E15" s="460"/>
      <c r="F15" s="461"/>
      <c r="G15" s="465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7"/>
      <c r="AE15" s="471">
        <v>1</v>
      </c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2">
        <v>2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39">
        <v>50.08</v>
      </c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>
        <f t="shared" si="0"/>
        <v>100.16</v>
      </c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</row>
    <row r="16" spans="1:105" s="32" customFormat="1" ht="17.25" customHeight="1" hidden="1">
      <c r="A16" s="459"/>
      <c r="B16" s="460"/>
      <c r="C16" s="460"/>
      <c r="D16" s="460"/>
      <c r="E16" s="460"/>
      <c r="F16" s="461"/>
      <c r="G16" s="465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7"/>
      <c r="AE16" s="471">
        <v>1</v>
      </c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2">
        <v>8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39">
        <v>57.5</v>
      </c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>
        <f t="shared" si="0"/>
        <v>460</v>
      </c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</row>
    <row r="17" spans="1:105" s="32" customFormat="1" ht="17.25" customHeight="1" hidden="1">
      <c r="A17" s="462"/>
      <c r="B17" s="463"/>
      <c r="C17" s="463"/>
      <c r="D17" s="463"/>
      <c r="E17" s="463"/>
      <c r="F17" s="464"/>
      <c r="G17" s="468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70"/>
      <c r="AE17" s="471">
        <v>1</v>
      </c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2">
        <v>1</v>
      </c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39">
        <v>42.16</v>
      </c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>
        <f t="shared" si="0"/>
        <v>42.16</v>
      </c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</row>
    <row r="18" spans="1:105" s="32" customFormat="1" ht="15" customHeight="1">
      <c r="A18" s="295"/>
      <c r="B18" s="295"/>
      <c r="C18" s="295"/>
      <c r="D18" s="295"/>
      <c r="E18" s="295"/>
      <c r="F18" s="295"/>
      <c r="G18" s="453" t="s">
        <v>136</v>
      </c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4"/>
      <c r="AE18" s="296" t="s">
        <v>124</v>
      </c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 t="s">
        <v>124</v>
      </c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 t="s">
        <v>124</v>
      </c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473">
        <v>0</v>
      </c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</row>
    <row r="19" ht="12" customHeight="1"/>
    <row r="20" spans="1:105" s="29" customFormat="1" ht="41.25" customHeight="1">
      <c r="A20" s="447" t="s">
        <v>144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</row>
    <row r="21" ht="12.75" customHeight="1"/>
    <row r="22" spans="1:136" ht="15" customHeight="1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 t="s">
        <v>276</v>
      </c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79"/>
      <c r="DB22" s="475" t="s">
        <v>277</v>
      </c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6"/>
      <c r="EE22" s="476"/>
      <c r="EF22" s="477"/>
    </row>
    <row r="23" spans="1:136" ht="66" customHeight="1">
      <c r="A23" s="283" t="s">
        <v>133</v>
      </c>
      <c r="B23" s="284"/>
      <c r="C23" s="284"/>
      <c r="D23" s="284"/>
      <c r="E23" s="284"/>
      <c r="F23" s="285"/>
      <c r="G23" s="283" t="s">
        <v>46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5"/>
      <c r="BW23" s="283" t="s">
        <v>145</v>
      </c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5"/>
      <c r="CM23" s="283" t="s">
        <v>146</v>
      </c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5"/>
      <c r="DB23" s="283" t="s">
        <v>145</v>
      </c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5"/>
      <c r="DR23" s="283" t="s">
        <v>146</v>
      </c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5"/>
    </row>
    <row r="24" spans="1:136" s="24" customFormat="1" ht="12.75">
      <c r="A24" s="297">
        <v>1</v>
      </c>
      <c r="B24" s="297"/>
      <c r="C24" s="297"/>
      <c r="D24" s="297"/>
      <c r="E24" s="297"/>
      <c r="F24" s="297"/>
      <c r="G24" s="297">
        <v>2</v>
      </c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>
        <v>3</v>
      </c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>
        <v>4</v>
      </c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>
        <v>3</v>
      </c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>
        <v>4</v>
      </c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</row>
    <row r="25" spans="1:136" ht="15" customHeight="1">
      <c r="A25" s="295" t="s">
        <v>147</v>
      </c>
      <c r="B25" s="295"/>
      <c r="C25" s="295"/>
      <c r="D25" s="295"/>
      <c r="E25" s="295"/>
      <c r="F25" s="295"/>
      <c r="G25" s="33"/>
      <c r="H25" s="293" t="s">
        <v>47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4"/>
      <c r="BW25" s="478" t="s">
        <v>124</v>
      </c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/>
      <c r="DB25" s="478" t="s">
        <v>124</v>
      </c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  <c r="EF25" s="478"/>
    </row>
    <row r="26" spans="1:136" s="24" customFormat="1" ht="12.75">
      <c r="A26" s="479" t="s">
        <v>148</v>
      </c>
      <c r="B26" s="480"/>
      <c r="C26" s="480"/>
      <c r="D26" s="480"/>
      <c r="E26" s="480"/>
      <c r="F26" s="481"/>
      <c r="G26" s="34"/>
      <c r="H26" s="485" t="s">
        <v>7</v>
      </c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6"/>
      <c r="BW26" s="487">
        <v>17132500</v>
      </c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8"/>
      <c r="CL26" s="489"/>
      <c r="CM26" s="487">
        <f>BW26*22%</f>
        <v>3769150</v>
      </c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9"/>
      <c r="DB26" s="487">
        <v>5651282.35</v>
      </c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8"/>
      <c r="DQ26" s="489"/>
      <c r="DR26" s="487">
        <f>DB26*22%</f>
        <v>1243282.1169999999</v>
      </c>
      <c r="DS26" s="488"/>
      <c r="DT26" s="488"/>
      <c r="DU26" s="488"/>
      <c r="DV26" s="488"/>
      <c r="DW26" s="488"/>
      <c r="DX26" s="488"/>
      <c r="DY26" s="488"/>
      <c r="DZ26" s="488"/>
      <c r="EA26" s="488"/>
      <c r="EB26" s="488"/>
      <c r="EC26" s="488"/>
      <c r="ED26" s="488"/>
      <c r="EE26" s="488"/>
      <c r="EF26" s="489"/>
    </row>
    <row r="27" spans="1:136" s="24" customFormat="1" ht="12.75">
      <c r="A27" s="482"/>
      <c r="B27" s="483"/>
      <c r="C27" s="483"/>
      <c r="D27" s="483"/>
      <c r="E27" s="483"/>
      <c r="F27" s="484"/>
      <c r="G27" s="35"/>
      <c r="H27" s="493" t="s">
        <v>48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4"/>
      <c r="BW27" s="490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2"/>
      <c r="CM27" s="490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2"/>
      <c r="DB27" s="490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2"/>
      <c r="DR27" s="490"/>
      <c r="DS27" s="491"/>
      <c r="DT27" s="491"/>
      <c r="DU27" s="491"/>
      <c r="DV27" s="491"/>
      <c r="DW27" s="491"/>
      <c r="DX27" s="491"/>
      <c r="DY27" s="491"/>
      <c r="DZ27" s="491"/>
      <c r="EA27" s="491"/>
      <c r="EB27" s="491"/>
      <c r="EC27" s="491"/>
      <c r="ED27" s="491"/>
      <c r="EE27" s="491"/>
      <c r="EF27" s="492"/>
    </row>
    <row r="28" spans="1:136" s="24" customFormat="1" ht="13.5" customHeight="1">
      <c r="A28" s="295" t="s">
        <v>149</v>
      </c>
      <c r="B28" s="295"/>
      <c r="C28" s="295"/>
      <c r="D28" s="295"/>
      <c r="E28" s="295"/>
      <c r="F28" s="295"/>
      <c r="G28" s="33"/>
      <c r="H28" s="234" t="s">
        <v>49</v>
      </c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5"/>
      <c r="BW28" s="495"/>
      <c r="BX28" s="495"/>
      <c r="BY28" s="495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495"/>
      <c r="CM28" s="495"/>
      <c r="CN28" s="495"/>
      <c r="CO28" s="495"/>
      <c r="CP28" s="495"/>
      <c r="CQ28" s="495"/>
      <c r="CR28" s="495"/>
      <c r="CS28" s="495"/>
      <c r="CT28" s="495"/>
      <c r="CU28" s="495"/>
      <c r="CV28" s="495"/>
      <c r="CW28" s="495"/>
      <c r="CX28" s="495"/>
      <c r="CY28" s="495"/>
      <c r="CZ28" s="495"/>
      <c r="DA28" s="495"/>
      <c r="DB28" s="495"/>
      <c r="DC28" s="495"/>
      <c r="DD28" s="495"/>
      <c r="DE28" s="495"/>
      <c r="DF28" s="495"/>
      <c r="DG28" s="495"/>
      <c r="DH28" s="495"/>
      <c r="DI28" s="495"/>
      <c r="DJ28" s="495"/>
      <c r="DK28" s="495"/>
      <c r="DL28" s="495"/>
      <c r="DM28" s="495"/>
      <c r="DN28" s="495"/>
      <c r="DO28" s="495"/>
      <c r="DP28" s="495"/>
      <c r="DQ28" s="495"/>
      <c r="DR28" s="495"/>
      <c r="DS28" s="495"/>
      <c r="DT28" s="495"/>
      <c r="DU28" s="495"/>
      <c r="DV28" s="495"/>
      <c r="DW28" s="495"/>
      <c r="DX28" s="495"/>
      <c r="DY28" s="495"/>
      <c r="DZ28" s="495"/>
      <c r="EA28" s="495"/>
      <c r="EB28" s="495"/>
      <c r="EC28" s="495"/>
      <c r="ED28" s="495"/>
      <c r="EE28" s="495"/>
      <c r="EF28" s="495"/>
    </row>
    <row r="29" spans="1:136" s="24" customFormat="1" ht="26.25" customHeight="1">
      <c r="A29" s="295" t="s">
        <v>150</v>
      </c>
      <c r="B29" s="295"/>
      <c r="C29" s="295"/>
      <c r="D29" s="295"/>
      <c r="E29" s="295"/>
      <c r="F29" s="295"/>
      <c r="G29" s="33"/>
      <c r="H29" s="234" t="s">
        <v>50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5"/>
      <c r="BW29" s="495"/>
      <c r="BX29" s="495"/>
      <c r="BY29" s="495"/>
      <c r="BZ29" s="495"/>
      <c r="CA29" s="495"/>
      <c r="CB29" s="495"/>
      <c r="CC29" s="495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495"/>
      <c r="DI29" s="495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5"/>
      <c r="DX29" s="495"/>
      <c r="DY29" s="495"/>
      <c r="DZ29" s="495"/>
      <c r="EA29" s="495"/>
      <c r="EB29" s="495"/>
      <c r="EC29" s="495"/>
      <c r="ED29" s="495"/>
      <c r="EE29" s="495"/>
      <c r="EF29" s="495"/>
    </row>
    <row r="30" spans="1:136" s="24" customFormat="1" ht="26.25" customHeight="1">
      <c r="A30" s="295" t="s">
        <v>151</v>
      </c>
      <c r="B30" s="295"/>
      <c r="C30" s="295"/>
      <c r="D30" s="295"/>
      <c r="E30" s="295"/>
      <c r="F30" s="295"/>
      <c r="G30" s="33"/>
      <c r="H30" s="293" t="s">
        <v>51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4"/>
      <c r="BW30" s="495" t="s">
        <v>124</v>
      </c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 t="s">
        <v>124</v>
      </c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5"/>
      <c r="DU30" s="495"/>
      <c r="DV30" s="495"/>
      <c r="DW30" s="495"/>
      <c r="DX30" s="495"/>
      <c r="DY30" s="495"/>
      <c r="DZ30" s="495"/>
      <c r="EA30" s="495"/>
      <c r="EB30" s="495"/>
      <c r="EC30" s="495"/>
      <c r="ED30" s="495"/>
      <c r="EE30" s="495"/>
      <c r="EF30" s="495"/>
    </row>
    <row r="31" spans="1:136" s="24" customFormat="1" ht="12.75">
      <c r="A31" s="479" t="s">
        <v>152</v>
      </c>
      <c r="B31" s="480"/>
      <c r="C31" s="480"/>
      <c r="D31" s="480"/>
      <c r="E31" s="480"/>
      <c r="F31" s="481"/>
      <c r="G31" s="34"/>
      <c r="H31" s="485" t="s">
        <v>7</v>
      </c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6"/>
      <c r="BW31" s="487">
        <v>17132500</v>
      </c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9"/>
      <c r="CM31" s="487">
        <f>(BW31*2.9%)-573.09</f>
        <v>496269.4099999999</v>
      </c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9"/>
      <c r="DB31" s="487">
        <v>5651282.35</v>
      </c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9"/>
      <c r="DR31" s="487">
        <f>(DB31*2.9%)+0.34</f>
        <v>163887.52814999997</v>
      </c>
      <c r="DS31" s="488"/>
      <c r="DT31" s="488"/>
      <c r="DU31" s="488"/>
      <c r="DV31" s="488"/>
      <c r="DW31" s="488"/>
      <c r="DX31" s="488"/>
      <c r="DY31" s="488"/>
      <c r="DZ31" s="488"/>
      <c r="EA31" s="488"/>
      <c r="EB31" s="488"/>
      <c r="EC31" s="488"/>
      <c r="ED31" s="488"/>
      <c r="EE31" s="488"/>
      <c r="EF31" s="489"/>
    </row>
    <row r="32" spans="1:136" s="24" customFormat="1" ht="25.5" customHeight="1">
      <c r="A32" s="482"/>
      <c r="B32" s="483"/>
      <c r="C32" s="483"/>
      <c r="D32" s="483"/>
      <c r="E32" s="483"/>
      <c r="F32" s="484"/>
      <c r="G32" s="35"/>
      <c r="H32" s="493" t="s">
        <v>52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4"/>
      <c r="BW32" s="490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2"/>
      <c r="CM32" s="490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2"/>
      <c r="DB32" s="490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2"/>
      <c r="DR32" s="490"/>
      <c r="DS32" s="491"/>
      <c r="DT32" s="491"/>
      <c r="DU32" s="491"/>
      <c r="DV32" s="491"/>
      <c r="DW32" s="491"/>
      <c r="DX32" s="491"/>
      <c r="DY32" s="491"/>
      <c r="DZ32" s="491"/>
      <c r="EA32" s="491"/>
      <c r="EB32" s="491"/>
      <c r="EC32" s="491"/>
      <c r="ED32" s="491"/>
      <c r="EE32" s="491"/>
      <c r="EF32" s="492"/>
    </row>
    <row r="33" spans="1:136" s="24" customFormat="1" ht="26.25" customHeight="1">
      <c r="A33" s="295" t="s">
        <v>153</v>
      </c>
      <c r="B33" s="295"/>
      <c r="C33" s="295"/>
      <c r="D33" s="295"/>
      <c r="E33" s="295"/>
      <c r="F33" s="295"/>
      <c r="G33" s="33"/>
      <c r="H33" s="234" t="s">
        <v>53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5"/>
      <c r="DG33" s="495"/>
      <c r="DH33" s="495"/>
      <c r="DI33" s="495"/>
      <c r="DJ33" s="495"/>
      <c r="DK33" s="495"/>
      <c r="DL33" s="495"/>
      <c r="DM33" s="495"/>
      <c r="DN33" s="495"/>
      <c r="DO33" s="495"/>
      <c r="DP33" s="495"/>
      <c r="DQ33" s="495"/>
      <c r="DR33" s="495"/>
      <c r="DS33" s="495"/>
      <c r="DT33" s="495"/>
      <c r="DU33" s="495"/>
      <c r="DV33" s="495"/>
      <c r="DW33" s="495"/>
      <c r="DX33" s="495"/>
      <c r="DY33" s="495"/>
      <c r="DZ33" s="495"/>
      <c r="EA33" s="495"/>
      <c r="EB33" s="495"/>
      <c r="EC33" s="495"/>
      <c r="ED33" s="495"/>
      <c r="EE33" s="495"/>
      <c r="EF33" s="495"/>
    </row>
    <row r="34" spans="1:136" s="24" customFormat="1" ht="27" customHeight="1">
      <c r="A34" s="295" t="s">
        <v>154</v>
      </c>
      <c r="B34" s="295"/>
      <c r="C34" s="295"/>
      <c r="D34" s="295"/>
      <c r="E34" s="295"/>
      <c r="F34" s="295"/>
      <c r="G34" s="33"/>
      <c r="H34" s="234" t="s">
        <v>54</v>
      </c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5"/>
      <c r="BW34" s="496">
        <v>17132500</v>
      </c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8"/>
      <c r="CM34" s="495">
        <f>BW34*0.2%</f>
        <v>34265</v>
      </c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5"/>
      <c r="DB34" s="496">
        <v>5651282.35</v>
      </c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8"/>
      <c r="DR34" s="495">
        <f>DB34*0.2%</f>
        <v>11302.564699999999</v>
      </c>
      <c r="DS34" s="495"/>
      <c r="DT34" s="495"/>
      <c r="DU34" s="495"/>
      <c r="DV34" s="495"/>
      <c r="DW34" s="495"/>
      <c r="DX34" s="495"/>
      <c r="DY34" s="495"/>
      <c r="DZ34" s="495"/>
      <c r="EA34" s="495"/>
      <c r="EB34" s="495"/>
      <c r="EC34" s="495"/>
      <c r="ED34" s="495"/>
      <c r="EE34" s="495"/>
      <c r="EF34" s="495"/>
    </row>
    <row r="35" spans="1:136" s="24" customFormat="1" ht="27" customHeight="1">
      <c r="A35" s="295" t="s">
        <v>155</v>
      </c>
      <c r="B35" s="295"/>
      <c r="C35" s="295"/>
      <c r="D35" s="295"/>
      <c r="E35" s="295"/>
      <c r="F35" s="295"/>
      <c r="G35" s="33"/>
      <c r="H35" s="234" t="s">
        <v>230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5"/>
      <c r="BW35" s="496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8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6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7"/>
      <c r="DN35" s="497"/>
      <c r="DO35" s="497"/>
      <c r="DP35" s="497"/>
      <c r="DQ35" s="498"/>
      <c r="DR35" s="495"/>
      <c r="DS35" s="495"/>
      <c r="DT35" s="495"/>
      <c r="DU35" s="495"/>
      <c r="DV35" s="495"/>
      <c r="DW35" s="495"/>
      <c r="DX35" s="495"/>
      <c r="DY35" s="495"/>
      <c r="DZ35" s="495"/>
      <c r="EA35" s="495"/>
      <c r="EB35" s="495"/>
      <c r="EC35" s="495"/>
      <c r="ED35" s="495"/>
      <c r="EE35" s="495"/>
      <c r="EF35" s="495"/>
    </row>
    <row r="36" spans="1:136" s="24" customFormat="1" ht="27" customHeight="1">
      <c r="A36" s="295" t="s">
        <v>156</v>
      </c>
      <c r="B36" s="295"/>
      <c r="C36" s="295"/>
      <c r="D36" s="295"/>
      <c r="E36" s="295"/>
      <c r="F36" s="295"/>
      <c r="G36" s="33"/>
      <c r="H36" s="234" t="s">
        <v>230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5"/>
      <c r="DG36" s="495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495"/>
      <c r="DT36" s="495"/>
      <c r="DU36" s="495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</row>
    <row r="37" spans="1:136" s="24" customFormat="1" ht="26.25" customHeight="1">
      <c r="A37" s="295" t="s">
        <v>157</v>
      </c>
      <c r="B37" s="295"/>
      <c r="C37" s="295"/>
      <c r="D37" s="295"/>
      <c r="E37" s="295"/>
      <c r="F37" s="295"/>
      <c r="G37" s="33"/>
      <c r="H37" s="293" t="s">
        <v>55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4"/>
      <c r="BW37" s="495">
        <v>17132500</v>
      </c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>
        <f>(BW37*5.1%)+0.01</f>
        <v>873757.51</v>
      </c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>
        <v>5651282.35</v>
      </c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>
        <f>DB37*5.1%</f>
        <v>288215.39985</v>
      </c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</row>
    <row r="38" spans="1:136" s="24" customFormat="1" ht="12.75" customHeight="1">
      <c r="A38" s="212"/>
      <c r="B38" s="213"/>
      <c r="C38" s="213"/>
      <c r="D38" s="213"/>
      <c r="E38" s="213"/>
      <c r="F38" s="214"/>
      <c r="G38" s="323" t="s">
        <v>280</v>
      </c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5"/>
      <c r="BW38" s="296" t="s">
        <v>124</v>
      </c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36">
        <f>CM26+CM31+CM34+CM37</f>
        <v>5173441.92</v>
      </c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8"/>
      <c r="DA38" s="119"/>
      <c r="DB38" s="499" t="s">
        <v>124</v>
      </c>
      <c r="DC38" s="499"/>
      <c r="DD38" s="499"/>
      <c r="DE38" s="499"/>
      <c r="DF38" s="499"/>
      <c r="DG38" s="499"/>
      <c r="DH38" s="499"/>
      <c r="DI38" s="499"/>
      <c r="DJ38" s="499"/>
      <c r="DK38" s="499"/>
      <c r="DL38" s="499"/>
      <c r="DM38" s="499"/>
      <c r="DN38" s="499"/>
      <c r="DO38" s="499"/>
      <c r="DP38" s="499"/>
      <c r="DQ38" s="499"/>
      <c r="DR38" s="236">
        <f>DR26+DR31+DR34+DR37</f>
        <v>1706687.6096999997</v>
      </c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8"/>
    </row>
    <row r="39" ht="3" customHeight="1"/>
    <row r="40" ht="7.5" customHeight="1"/>
    <row r="41" spans="1:105" s="29" customFormat="1" ht="15">
      <c r="A41" s="330" t="s">
        <v>158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</row>
    <row r="42" spans="1:105" s="29" customFormat="1" ht="18" customHeight="1">
      <c r="A42" s="26" t="s">
        <v>130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31" t="s">
        <v>281</v>
      </c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</row>
    <row r="43" spans="1:133" s="29" customFormat="1" ht="19.5" customHeight="1">
      <c r="A43" s="330" t="s">
        <v>131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500" t="s">
        <v>282</v>
      </c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  <c r="EC43" s="500"/>
    </row>
    <row r="44" spans="2:49" ht="16.5" customHeight="1" thickBot="1">
      <c r="B44" s="501" t="s">
        <v>276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</row>
    <row r="45" spans="1:105" s="30" customFormat="1" ht="45" customHeight="1">
      <c r="A45" s="381" t="s">
        <v>133</v>
      </c>
      <c r="B45" s="382"/>
      <c r="C45" s="382"/>
      <c r="D45" s="382"/>
      <c r="E45" s="382"/>
      <c r="F45" s="382"/>
      <c r="G45" s="383"/>
      <c r="H45" s="384" t="s">
        <v>2</v>
      </c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3"/>
      <c r="BD45" s="384" t="s">
        <v>56</v>
      </c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3"/>
      <c r="BT45" s="384" t="s">
        <v>159</v>
      </c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3"/>
      <c r="CJ45" s="384" t="s">
        <v>160</v>
      </c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502"/>
    </row>
    <row r="46" spans="1:105" s="31" customFormat="1" ht="12.75">
      <c r="A46" s="385">
        <v>1</v>
      </c>
      <c r="B46" s="386"/>
      <c r="C46" s="386"/>
      <c r="D46" s="386"/>
      <c r="E46" s="386"/>
      <c r="F46" s="386"/>
      <c r="G46" s="386"/>
      <c r="H46" s="386">
        <v>2</v>
      </c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>
        <v>3</v>
      </c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>
        <v>4</v>
      </c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>
        <v>5</v>
      </c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503"/>
    </row>
    <row r="47" spans="1:105" s="32" customFormat="1" ht="15" customHeight="1">
      <c r="A47" s="433" t="s">
        <v>147</v>
      </c>
      <c r="B47" s="434"/>
      <c r="C47" s="434"/>
      <c r="D47" s="434"/>
      <c r="E47" s="434"/>
      <c r="F47" s="434"/>
      <c r="G47" s="435"/>
      <c r="H47" s="455" t="s">
        <v>337</v>
      </c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7"/>
      <c r="BD47" s="518">
        <v>0.2</v>
      </c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>
        <v>12</v>
      </c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439">
        <v>135862.2</v>
      </c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509"/>
    </row>
    <row r="48" spans="1:105" s="32" customFormat="1" ht="15" customHeight="1">
      <c r="A48" s="504"/>
      <c r="B48" s="460"/>
      <c r="C48" s="460"/>
      <c r="D48" s="460"/>
      <c r="E48" s="460"/>
      <c r="F48" s="460"/>
      <c r="G48" s="461"/>
      <c r="H48" s="465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7"/>
      <c r="BD48" s="518">
        <v>0.5</v>
      </c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>
        <v>12</v>
      </c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439">
        <v>476585.54</v>
      </c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509"/>
    </row>
    <row r="49" spans="1:105" s="32" customFormat="1" ht="15" customHeight="1">
      <c r="A49" s="505"/>
      <c r="B49" s="463"/>
      <c r="C49" s="463"/>
      <c r="D49" s="463"/>
      <c r="E49" s="463"/>
      <c r="F49" s="463"/>
      <c r="G49" s="464"/>
      <c r="H49" s="468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70"/>
      <c r="BD49" s="518">
        <v>0.7</v>
      </c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>
        <v>12</v>
      </c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439">
        <v>190050.33</v>
      </c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509"/>
    </row>
    <row r="50" spans="1:105" s="32" customFormat="1" ht="15" customHeight="1">
      <c r="A50" s="433" t="s">
        <v>151</v>
      </c>
      <c r="B50" s="434"/>
      <c r="C50" s="434"/>
      <c r="D50" s="434"/>
      <c r="E50" s="434"/>
      <c r="F50" s="434"/>
      <c r="G50" s="435"/>
      <c r="H50" s="455" t="s">
        <v>338</v>
      </c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7"/>
      <c r="BD50" s="506">
        <v>0.8</v>
      </c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8"/>
      <c r="BT50" s="245">
        <v>12</v>
      </c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510">
        <v>28963.1</v>
      </c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1"/>
      <c r="CX50" s="511"/>
      <c r="CY50" s="511"/>
      <c r="CZ50" s="511"/>
      <c r="DA50" s="512"/>
    </row>
    <row r="51" spans="1:105" s="32" customFormat="1" ht="15" customHeight="1">
      <c r="A51" s="504"/>
      <c r="B51" s="460"/>
      <c r="C51" s="460"/>
      <c r="D51" s="460"/>
      <c r="E51" s="460"/>
      <c r="F51" s="460"/>
      <c r="G51" s="461"/>
      <c r="H51" s="465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7"/>
      <c r="BD51" s="506">
        <v>0.5</v>
      </c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7"/>
      <c r="BR51" s="507"/>
      <c r="BS51" s="508"/>
      <c r="BT51" s="245">
        <v>12</v>
      </c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510">
        <v>45285.3</v>
      </c>
      <c r="CK51" s="511"/>
      <c r="CL51" s="511"/>
      <c r="CM51" s="511"/>
      <c r="CN51" s="511"/>
      <c r="CO51" s="511"/>
      <c r="CP51" s="511"/>
      <c r="CQ51" s="511"/>
      <c r="CR51" s="511"/>
      <c r="CS51" s="511"/>
      <c r="CT51" s="511"/>
      <c r="CU51" s="511"/>
      <c r="CV51" s="511"/>
      <c r="CW51" s="511"/>
      <c r="CX51" s="511"/>
      <c r="CY51" s="511"/>
      <c r="CZ51" s="511"/>
      <c r="DA51" s="512"/>
    </row>
    <row r="52" spans="1:105" s="32" customFormat="1" ht="21" customHeight="1">
      <c r="A52" s="505"/>
      <c r="B52" s="463"/>
      <c r="C52" s="463"/>
      <c r="D52" s="463"/>
      <c r="E52" s="463"/>
      <c r="F52" s="463"/>
      <c r="G52" s="464"/>
      <c r="H52" s="468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70"/>
      <c r="BD52" s="506">
        <v>0.3</v>
      </c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8"/>
      <c r="BT52" s="245">
        <v>12</v>
      </c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510">
        <v>11972.6</v>
      </c>
      <c r="CK52" s="511"/>
      <c r="CL52" s="511"/>
      <c r="CM52" s="511"/>
      <c r="CN52" s="511"/>
      <c r="CO52" s="511"/>
      <c r="CP52" s="511"/>
      <c r="CQ52" s="511"/>
      <c r="CR52" s="511"/>
      <c r="CS52" s="511"/>
      <c r="CT52" s="511"/>
      <c r="CU52" s="511"/>
      <c r="CV52" s="511"/>
      <c r="CW52" s="511"/>
      <c r="CX52" s="511"/>
      <c r="CY52" s="511"/>
      <c r="CZ52" s="511"/>
      <c r="DA52" s="512"/>
    </row>
    <row r="53" spans="1:105" s="32" customFormat="1" ht="15" customHeight="1" thickBot="1">
      <c r="A53" s="424"/>
      <c r="B53" s="425"/>
      <c r="C53" s="425"/>
      <c r="D53" s="425"/>
      <c r="E53" s="425"/>
      <c r="F53" s="425"/>
      <c r="G53" s="425"/>
      <c r="H53" s="334" t="s">
        <v>136</v>
      </c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5"/>
      <c r="BD53" s="431" t="s">
        <v>124</v>
      </c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 t="s">
        <v>124</v>
      </c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513">
        <f>SUM(CJ47:CJ52)</f>
        <v>888719.07</v>
      </c>
      <c r="CK53" s="513"/>
      <c r="CL53" s="513"/>
      <c r="CM53" s="513"/>
      <c r="CN53" s="513"/>
      <c r="CO53" s="513"/>
      <c r="CP53" s="513"/>
      <c r="CQ53" s="513"/>
      <c r="CR53" s="513"/>
      <c r="CS53" s="513"/>
      <c r="CT53" s="513"/>
      <c r="CU53" s="513"/>
      <c r="CV53" s="513"/>
      <c r="CW53" s="513"/>
      <c r="CX53" s="513"/>
      <c r="CY53" s="513"/>
      <c r="CZ53" s="513"/>
      <c r="DA53" s="514"/>
    </row>
    <row r="54" spans="1:105" ht="16.5" customHeight="1" thickBot="1">
      <c r="A54" s="92"/>
      <c r="B54" s="515" t="s">
        <v>277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</row>
    <row r="55" spans="1:105" s="30" customFormat="1" ht="45" customHeight="1">
      <c r="A55" s="381" t="s">
        <v>133</v>
      </c>
      <c r="B55" s="382"/>
      <c r="C55" s="382"/>
      <c r="D55" s="382"/>
      <c r="E55" s="382"/>
      <c r="F55" s="382"/>
      <c r="G55" s="383"/>
      <c r="H55" s="384" t="s">
        <v>2</v>
      </c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3"/>
      <c r="BD55" s="384" t="s">
        <v>56</v>
      </c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3"/>
      <c r="BT55" s="384" t="s">
        <v>159</v>
      </c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3"/>
      <c r="CJ55" s="384" t="s">
        <v>160</v>
      </c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502"/>
    </row>
    <row r="56" spans="1:105" s="31" customFormat="1" ht="12.75">
      <c r="A56" s="385">
        <v>1</v>
      </c>
      <c r="B56" s="386"/>
      <c r="C56" s="386"/>
      <c r="D56" s="386"/>
      <c r="E56" s="386"/>
      <c r="F56" s="386"/>
      <c r="G56" s="386"/>
      <c r="H56" s="386">
        <v>2</v>
      </c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>
        <v>3</v>
      </c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>
        <v>4</v>
      </c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>
        <v>5</v>
      </c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503"/>
    </row>
    <row r="57" spans="1:105" s="31" customFormat="1" ht="12.75">
      <c r="A57" s="433" t="s">
        <v>147</v>
      </c>
      <c r="B57" s="434"/>
      <c r="C57" s="434"/>
      <c r="D57" s="434"/>
      <c r="E57" s="434"/>
      <c r="F57" s="434"/>
      <c r="G57" s="435"/>
      <c r="H57" s="455" t="s">
        <v>337</v>
      </c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7"/>
      <c r="BD57" s="516">
        <v>0.2</v>
      </c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>
        <v>12</v>
      </c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348">
        <v>56077.66</v>
      </c>
      <c r="CK57" s="349"/>
      <c r="CL57" s="349"/>
      <c r="CM57" s="349"/>
      <c r="CN57" s="349"/>
      <c r="CO57" s="349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517"/>
    </row>
    <row r="58" spans="1:105" s="31" customFormat="1" ht="12.75">
      <c r="A58" s="504"/>
      <c r="B58" s="460"/>
      <c r="C58" s="460"/>
      <c r="D58" s="460"/>
      <c r="E58" s="460"/>
      <c r="F58" s="460"/>
      <c r="G58" s="461"/>
      <c r="H58" s="465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7"/>
      <c r="BD58" s="516">
        <v>0.5</v>
      </c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>
        <v>12</v>
      </c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348">
        <v>45887.15</v>
      </c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517"/>
    </row>
    <row r="59" spans="1:105" s="32" customFormat="1" ht="27" customHeight="1">
      <c r="A59" s="505"/>
      <c r="B59" s="463"/>
      <c r="C59" s="463"/>
      <c r="D59" s="463"/>
      <c r="E59" s="463"/>
      <c r="F59" s="463"/>
      <c r="G59" s="464"/>
      <c r="H59" s="468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70"/>
      <c r="BD59" s="516">
        <v>0.7</v>
      </c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>
        <v>12</v>
      </c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348">
        <v>3764.17</v>
      </c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517"/>
    </row>
    <row r="60" spans="1:105" s="32" customFormat="1" ht="21.75" customHeight="1">
      <c r="A60" s="433" t="s">
        <v>151</v>
      </c>
      <c r="B60" s="434"/>
      <c r="C60" s="434"/>
      <c r="D60" s="434"/>
      <c r="E60" s="434"/>
      <c r="F60" s="434"/>
      <c r="G60" s="435"/>
      <c r="H60" s="455" t="s">
        <v>338</v>
      </c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7"/>
      <c r="BD60" s="518">
        <v>0.8</v>
      </c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>
        <v>12</v>
      </c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510">
        <v>6155.45</v>
      </c>
      <c r="CK60" s="511"/>
      <c r="CL60" s="511"/>
      <c r="CM60" s="511"/>
      <c r="CN60" s="511"/>
      <c r="CO60" s="511"/>
      <c r="CP60" s="511"/>
      <c r="CQ60" s="511"/>
      <c r="CR60" s="511"/>
      <c r="CS60" s="511"/>
      <c r="CT60" s="511"/>
      <c r="CU60" s="511"/>
      <c r="CV60" s="511"/>
      <c r="CW60" s="511"/>
      <c r="CX60" s="511"/>
      <c r="CY60" s="511"/>
      <c r="CZ60" s="511"/>
      <c r="DA60" s="512"/>
    </row>
    <row r="61" spans="1:105" s="32" customFormat="1" ht="18.75" customHeight="1">
      <c r="A61" s="504"/>
      <c r="B61" s="460"/>
      <c r="C61" s="460"/>
      <c r="D61" s="460"/>
      <c r="E61" s="460"/>
      <c r="F61" s="460"/>
      <c r="G61" s="461"/>
      <c r="H61" s="465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7"/>
      <c r="BD61" s="518">
        <v>0.5</v>
      </c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>
        <v>12</v>
      </c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510">
        <v>4247.44</v>
      </c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511"/>
      <c r="DA61" s="512"/>
    </row>
    <row r="62" spans="1:105" s="32" customFormat="1" ht="16.5" customHeight="1">
      <c r="A62" s="505"/>
      <c r="B62" s="463"/>
      <c r="C62" s="463"/>
      <c r="D62" s="463"/>
      <c r="E62" s="463"/>
      <c r="F62" s="463"/>
      <c r="G62" s="464"/>
      <c r="H62" s="468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70"/>
      <c r="BD62" s="518">
        <v>0.3</v>
      </c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>
        <v>12</v>
      </c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510">
        <v>7670.84</v>
      </c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1"/>
      <c r="DA62" s="512"/>
    </row>
    <row r="63" spans="1:105" s="32" customFormat="1" ht="15" customHeight="1" thickBot="1">
      <c r="A63" s="424"/>
      <c r="B63" s="425"/>
      <c r="C63" s="425"/>
      <c r="D63" s="425"/>
      <c r="E63" s="425"/>
      <c r="F63" s="425"/>
      <c r="G63" s="425"/>
      <c r="H63" s="334" t="s">
        <v>136</v>
      </c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5"/>
      <c r="BD63" s="519" t="s">
        <v>124</v>
      </c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 t="s">
        <v>124</v>
      </c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3">
        <f>SUM(CJ57:CJ62)</f>
        <v>123802.70999999999</v>
      </c>
      <c r="CK63" s="513"/>
      <c r="CL63" s="513"/>
      <c r="CM63" s="513"/>
      <c r="CN63" s="513"/>
      <c r="CO63" s="513"/>
      <c r="CP63" s="513"/>
      <c r="CQ63" s="513"/>
      <c r="CR63" s="513"/>
      <c r="CS63" s="513"/>
      <c r="CT63" s="513"/>
      <c r="CU63" s="513"/>
      <c r="CV63" s="513"/>
      <c r="CW63" s="513"/>
      <c r="CX63" s="513"/>
      <c r="CY63" s="513"/>
      <c r="CZ63" s="513"/>
      <c r="DA63" s="514"/>
    </row>
    <row r="64" s="24" customFormat="1" ht="12" customHeight="1"/>
    <row r="65" spans="1:105" s="29" customFormat="1" ht="15">
      <c r="A65" s="330" t="s">
        <v>161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330"/>
      <c r="CT65" s="330"/>
      <c r="CU65" s="330"/>
      <c r="CV65" s="330"/>
      <c r="CW65" s="330"/>
      <c r="CX65" s="330"/>
      <c r="CY65" s="330"/>
      <c r="CZ65" s="330"/>
      <c r="DA65" s="330"/>
    </row>
    <row r="66" ht="6" customHeight="1"/>
    <row r="67" spans="1:105" s="29" customFormat="1" ht="15">
      <c r="A67" s="26" t="s">
        <v>130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331" t="s">
        <v>329</v>
      </c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</row>
    <row r="68" spans="1:105" s="29" customFormat="1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</row>
    <row r="69" spans="1:161" s="29" customFormat="1" ht="28.5" customHeight="1">
      <c r="A69" s="330" t="s">
        <v>131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87" t="s">
        <v>345</v>
      </c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387"/>
      <c r="CX69" s="387"/>
      <c r="CY69" s="387"/>
      <c r="CZ69" s="387"/>
      <c r="DA69" s="100"/>
      <c r="DB69" s="100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</row>
    <row r="70" spans="1:161" s="29" customFormat="1" ht="17.25" customHeight="1">
      <c r="A70" s="26"/>
      <c r="B70" s="330" t="s">
        <v>277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ht="3.75" customHeight="1" thickBot="1"/>
    <row r="72" spans="1:105" s="30" customFormat="1" ht="55.5" customHeight="1">
      <c r="A72" s="520" t="s">
        <v>133</v>
      </c>
      <c r="B72" s="361"/>
      <c r="C72" s="361"/>
      <c r="D72" s="361"/>
      <c r="E72" s="361"/>
      <c r="F72" s="361"/>
      <c r="G72" s="367"/>
      <c r="H72" s="360" t="s">
        <v>44</v>
      </c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7"/>
      <c r="BD72" s="360" t="s">
        <v>45</v>
      </c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7"/>
      <c r="BT72" s="360" t="s">
        <v>162</v>
      </c>
      <c r="BU72" s="361"/>
      <c r="BV72" s="361"/>
      <c r="BW72" s="361"/>
      <c r="BX72" s="361"/>
      <c r="BY72" s="361"/>
      <c r="BZ72" s="361"/>
      <c r="CA72" s="361"/>
      <c r="CB72" s="361"/>
      <c r="CC72" s="361"/>
      <c r="CD72" s="367"/>
      <c r="CE72" s="360" t="s">
        <v>163</v>
      </c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2"/>
    </row>
    <row r="73" spans="1:158" s="31" customFormat="1" ht="12.75">
      <c r="A73" s="403">
        <v>1</v>
      </c>
      <c r="B73" s="364"/>
      <c r="C73" s="364"/>
      <c r="D73" s="364"/>
      <c r="E73" s="364"/>
      <c r="F73" s="364"/>
      <c r="G73" s="365"/>
      <c r="H73" s="363">
        <v>2</v>
      </c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5"/>
      <c r="BD73" s="363">
        <v>3</v>
      </c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5"/>
      <c r="BT73" s="363">
        <v>4</v>
      </c>
      <c r="BU73" s="364"/>
      <c r="BV73" s="364"/>
      <c r="BW73" s="364"/>
      <c r="BX73" s="364"/>
      <c r="BY73" s="364"/>
      <c r="BZ73" s="364"/>
      <c r="CA73" s="364"/>
      <c r="CB73" s="364"/>
      <c r="CC73" s="364"/>
      <c r="CD73" s="365"/>
      <c r="CE73" s="363">
        <v>5</v>
      </c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6"/>
      <c r="FB73" s="114"/>
    </row>
    <row r="74" spans="1:105" s="32" customFormat="1" ht="15" customHeight="1">
      <c r="A74" s="368" t="s">
        <v>147</v>
      </c>
      <c r="B74" s="369"/>
      <c r="C74" s="369"/>
      <c r="D74" s="369"/>
      <c r="E74" s="369"/>
      <c r="F74" s="369"/>
      <c r="G74" s="369"/>
      <c r="H74" s="442" t="s">
        <v>283</v>
      </c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2"/>
      <c r="AP74" s="442"/>
      <c r="AQ74" s="442"/>
      <c r="AR74" s="442"/>
      <c r="AS74" s="442"/>
      <c r="AT74" s="442"/>
      <c r="AU74" s="442"/>
      <c r="AV74" s="442"/>
      <c r="AW74" s="442"/>
      <c r="AX74" s="442"/>
      <c r="AY74" s="442"/>
      <c r="AZ74" s="442"/>
      <c r="BA74" s="442"/>
      <c r="BB74" s="442"/>
      <c r="BC74" s="442"/>
      <c r="BD74" s="439">
        <v>27236136.3636</v>
      </c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521">
        <v>0.022</v>
      </c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40">
        <f>BD74*BT74</f>
        <v>599194.9999992</v>
      </c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1"/>
    </row>
    <row r="75" spans="1:105" s="32" customFormat="1" ht="15" customHeight="1">
      <c r="A75" s="368" t="s">
        <v>151</v>
      </c>
      <c r="B75" s="369"/>
      <c r="C75" s="369"/>
      <c r="D75" s="369"/>
      <c r="E75" s="369"/>
      <c r="F75" s="369"/>
      <c r="G75" s="369"/>
      <c r="H75" s="442" t="s">
        <v>284</v>
      </c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39">
        <v>31932533.5</v>
      </c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521">
        <v>0.015</v>
      </c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40">
        <f>BD75*BT75</f>
        <v>478988.0025</v>
      </c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1"/>
    </row>
    <row r="76" spans="1:105" s="32" customFormat="1" ht="24.75" customHeight="1">
      <c r="A76" s="394" t="s">
        <v>157</v>
      </c>
      <c r="B76" s="357"/>
      <c r="C76" s="357"/>
      <c r="D76" s="357"/>
      <c r="E76" s="357"/>
      <c r="F76" s="357"/>
      <c r="G76" s="395"/>
      <c r="H76" s="442" t="s">
        <v>285</v>
      </c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02">
        <v>51552.2</v>
      </c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516">
        <v>0.05</v>
      </c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40">
        <f>BD76*BT76</f>
        <v>2577.61</v>
      </c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1"/>
    </row>
    <row r="77" spans="1:105" s="32" customFormat="1" ht="24.75" customHeight="1" hidden="1">
      <c r="A77" s="394" t="s">
        <v>259</v>
      </c>
      <c r="B77" s="357"/>
      <c r="C77" s="357"/>
      <c r="D77" s="357"/>
      <c r="E77" s="357"/>
      <c r="F77" s="357"/>
      <c r="G77" s="395"/>
      <c r="H77" s="342" t="s">
        <v>335</v>
      </c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4"/>
      <c r="BD77" s="345">
        <v>1</v>
      </c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7"/>
      <c r="BT77" s="345">
        <v>1</v>
      </c>
      <c r="BU77" s="346"/>
      <c r="BV77" s="346"/>
      <c r="BW77" s="346"/>
      <c r="BX77" s="346"/>
      <c r="BY77" s="346"/>
      <c r="BZ77" s="346"/>
      <c r="CA77" s="346"/>
      <c r="CB77" s="346"/>
      <c r="CC77" s="346"/>
      <c r="CD77" s="347"/>
      <c r="CE77" s="222">
        <v>0</v>
      </c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351"/>
    </row>
    <row r="78" spans="1:105" s="32" customFormat="1" ht="15" customHeight="1" thickBot="1">
      <c r="A78" s="424"/>
      <c r="B78" s="425"/>
      <c r="C78" s="425"/>
      <c r="D78" s="425"/>
      <c r="E78" s="425"/>
      <c r="F78" s="425"/>
      <c r="G78" s="425"/>
      <c r="H78" s="334" t="s">
        <v>136</v>
      </c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5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 t="s">
        <v>124</v>
      </c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3">
        <f>CE74+CE75+CE76+CE77</f>
        <v>1080760.6124992</v>
      </c>
      <c r="CF78" s="513"/>
      <c r="CG78" s="513"/>
      <c r="CH78" s="513"/>
      <c r="CI78" s="513"/>
      <c r="CJ78" s="513"/>
      <c r="CK78" s="513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3"/>
      <c r="DA78" s="514"/>
    </row>
    <row r="79" spans="1:105" s="32" customFormat="1" ht="15" customHeight="1">
      <c r="A79" s="80"/>
      <c r="B79" s="80"/>
      <c r="C79" s="80"/>
      <c r="D79" s="80"/>
      <c r="E79" s="80"/>
      <c r="F79" s="80"/>
      <c r="G79" s="80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</row>
    <row r="80" spans="1:105" s="29" customFormat="1" ht="15">
      <c r="A80" s="330" t="s">
        <v>164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30"/>
      <c r="CD80" s="330"/>
      <c r="CE80" s="330"/>
      <c r="CF80" s="330"/>
      <c r="CG80" s="330"/>
      <c r="CH80" s="330"/>
      <c r="CI80" s="330"/>
      <c r="CJ80" s="330"/>
      <c r="CK80" s="330"/>
      <c r="CL80" s="330"/>
      <c r="CM80" s="330"/>
      <c r="CN80" s="330"/>
      <c r="CO80" s="330"/>
      <c r="CP80" s="330"/>
      <c r="CQ80" s="330"/>
      <c r="CR80" s="330"/>
      <c r="CS80" s="330"/>
      <c r="CT80" s="330"/>
      <c r="CU80" s="330"/>
      <c r="CV80" s="330"/>
      <c r="CW80" s="330"/>
      <c r="CX80" s="330"/>
      <c r="CY80" s="330"/>
      <c r="CZ80" s="330"/>
      <c r="DA80" s="330"/>
    </row>
    <row r="81" ht="6" customHeight="1"/>
    <row r="82" spans="1:105" s="29" customFormat="1" ht="15">
      <c r="A82" s="26" t="s">
        <v>130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522"/>
      <c r="BC82" s="522"/>
      <c r="BD82" s="522"/>
      <c r="BE82" s="522"/>
      <c r="BF82" s="522"/>
      <c r="BG82" s="522"/>
      <c r="BH82" s="522"/>
      <c r="BI82" s="522"/>
      <c r="BJ82" s="522"/>
      <c r="BK82" s="522"/>
      <c r="BL82" s="522"/>
      <c r="BM82" s="522"/>
      <c r="BN82" s="522"/>
      <c r="BO82" s="522"/>
      <c r="BP82" s="522"/>
      <c r="BQ82" s="522"/>
      <c r="BR82" s="522"/>
      <c r="BS82" s="522"/>
      <c r="BT82" s="522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/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/>
      <c r="CV82" s="522"/>
      <c r="CW82" s="522"/>
      <c r="CX82" s="522"/>
      <c r="CY82" s="522"/>
      <c r="CZ82" s="522"/>
      <c r="DA82" s="522"/>
    </row>
    <row r="83" spans="1:105" s="29" customFormat="1" ht="6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</row>
    <row r="84" spans="1:105" s="29" customFormat="1" ht="15">
      <c r="A84" s="330" t="s">
        <v>131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2"/>
      <c r="BX84" s="332"/>
      <c r="BY84" s="332"/>
      <c r="BZ84" s="332"/>
      <c r="CA84" s="332"/>
      <c r="CB84" s="332"/>
      <c r="CC84" s="332"/>
      <c r="CD84" s="332"/>
      <c r="CE84" s="332"/>
      <c r="CF84" s="332"/>
      <c r="CG84" s="332"/>
      <c r="CH84" s="332"/>
      <c r="CI84" s="332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332"/>
      <c r="CU84" s="332"/>
      <c r="CV84" s="332"/>
      <c r="CW84" s="332"/>
      <c r="CX84" s="332"/>
      <c r="CY84" s="332"/>
      <c r="CZ84" s="332"/>
      <c r="DA84" s="332"/>
    </row>
    <row r="85" ht="10.5" customHeight="1"/>
    <row r="86" spans="1:105" s="30" customFormat="1" ht="45" customHeight="1">
      <c r="A86" s="283" t="s">
        <v>133</v>
      </c>
      <c r="B86" s="284"/>
      <c r="C86" s="284"/>
      <c r="D86" s="284"/>
      <c r="E86" s="284"/>
      <c r="F86" s="284"/>
      <c r="G86" s="285"/>
      <c r="H86" s="283" t="s">
        <v>2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5"/>
      <c r="BD86" s="283" t="s">
        <v>56</v>
      </c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5"/>
      <c r="BT86" s="283" t="s">
        <v>159</v>
      </c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5"/>
      <c r="CJ86" s="283" t="s">
        <v>160</v>
      </c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5"/>
    </row>
    <row r="87" spans="1:105" s="31" customFormat="1" ht="12.75">
      <c r="A87" s="297">
        <v>1</v>
      </c>
      <c r="B87" s="297"/>
      <c r="C87" s="297"/>
      <c r="D87" s="297"/>
      <c r="E87" s="297"/>
      <c r="F87" s="297"/>
      <c r="G87" s="297"/>
      <c r="H87" s="297">
        <v>2</v>
      </c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>
        <v>3</v>
      </c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>
        <v>4</v>
      </c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>
        <v>5</v>
      </c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</row>
    <row r="88" spans="1:105" s="32" customFormat="1" ht="15" customHeight="1" hidden="1">
      <c r="A88" s="295"/>
      <c r="B88" s="295"/>
      <c r="C88" s="295"/>
      <c r="D88" s="295"/>
      <c r="E88" s="295"/>
      <c r="F88" s="295"/>
      <c r="G88" s="295"/>
      <c r="H88" s="209">
        <v>0</v>
      </c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1"/>
      <c r="BD88" s="296">
        <v>0</v>
      </c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>
        <v>0</v>
      </c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>
        <v>0</v>
      </c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  <c r="DA88" s="296"/>
    </row>
    <row r="89" spans="1:105" s="32" customFormat="1" ht="15" customHeight="1">
      <c r="A89" s="295"/>
      <c r="B89" s="295"/>
      <c r="C89" s="295"/>
      <c r="D89" s="295"/>
      <c r="E89" s="295"/>
      <c r="F89" s="295"/>
      <c r="G89" s="295"/>
      <c r="H89" s="324" t="s">
        <v>136</v>
      </c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5"/>
      <c r="BD89" s="296" t="s">
        <v>124</v>
      </c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 t="s">
        <v>124</v>
      </c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  <c r="DA89" s="296"/>
    </row>
    <row r="90" ht="12" customHeight="1"/>
    <row r="91" spans="1:253" s="29" customFormat="1" ht="16.5" customHeight="1">
      <c r="A91" s="447" t="s">
        <v>231</v>
      </c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  <c r="IS91" s="30"/>
    </row>
    <row r="92" ht="6" customHeight="1">
      <c r="IS92" s="31"/>
    </row>
    <row r="93" spans="1:253" s="29" customFormat="1" ht="15">
      <c r="A93" s="26" t="s">
        <v>130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331" t="s">
        <v>348</v>
      </c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FA93" s="523"/>
      <c r="FB93" s="523"/>
      <c r="FC93" s="523"/>
      <c r="FD93" s="523"/>
      <c r="FE93" s="523"/>
      <c r="FF93" s="523"/>
      <c r="FG93" s="523"/>
      <c r="FH93" s="523"/>
      <c r="FI93" s="523"/>
      <c r="FJ93" s="523"/>
      <c r="FK93" s="523"/>
      <c r="FL93" s="523"/>
      <c r="FM93" s="523"/>
      <c r="FN93" s="523"/>
      <c r="FO93" s="523"/>
      <c r="FP93" s="523"/>
      <c r="FQ93" s="523"/>
      <c r="FR93" s="523"/>
      <c r="IS93" s="32"/>
    </row>
    <row r="94" spans="1:253" s="29" customFormat="1" ht="6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IS94" s="32"/>
    </row>
    <row r="95" spans="1:253" s="29" customFormat="1" ht="15">
      <c r="A95" s="330" t="s">
        <v>131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2" t="s">
        <v>345</v>
      </c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  <c r="IS95" s="26"/>
    </row>
    <row r="96" spans="1:64" ht="21" customHeight="1">
      <c r="A96" s="524" t="s">
        <v>317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524"/>
      <c r="AN96" s="524"/>
      <c r="AO96" s="524"/>
      <c r="AP96" s="524"/>
      <c r="AQ96" s="524"/>
      <c r="AR96" s="524"/>
      <c r="AS96" s="524"/>
      <c r="AT96" s="524"/>
      <c r="AU96" s="524"/>
      <c r="AV96" s="524"/>
      <c r="AW96" s="524"/>
      <c r="AX96" s="524"/>
      <c r="AY96" s="524"/>
      <c r="AZ96" s="524"/>
      <c r="BA96" s="524"/>
      <c r="BB96" s="524"/>
      <c r="BC96" s="524"/>
      <c r="BD96" s="524"/>
      <c r="BE96" s="524"/>
      <c r="BF96" s="524"/>
      <c r="BG96" s="524"/>
      <c r="BH96" s="524"/>
      <c r="BI96" s="524"/>
      <c r="BJ96" s="524"/>
      <c r="BK96" s="524"/>
      <c r="BL96" s="524"/>
    </row>
    <row r="97" spans="1:105" s="30" customFormat="1" ht="47.25" customHeight="1">
      <c r="A97" s="455" t="s">
        <v>133</v>
      </c>
      <c r="B97" s="456"/>
      <c r="C97" s="456"/>
      <c r="D97" s="456"/>
      <c r="E97" s="456"/>
      <c r="F97" s="457"/>
      <c r="G97" s="420" t="s">
        <v>138</v>
      </c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6"/>
      <c r="AZ97" s="455" t="s">
        <v>346</v>
      </c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7"/>
      <c r="BR97" s="455" t="s">
        <v>347</v>
      </c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7"/>
      <c r="CJ97" s="455" t="s">
        <v>141</v>
      </c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/>
      <c r="CX97" s="456"/>
      <c r="CY97" s="456"/>
      <c r="CZ97" s="456"/>
      <c r="DA97" s="457"/>
    </row>
    <row r="98" spans="1:105" s="31" customFormat="1" ht="12.75">
      <c r="A98" s="386">
        <v>1</v>
      </c>
      <c r="B98" s="386"/>
      <c r="C98" s="386"/>
      <c r="D98" s="386"/>
      <c r="E98" s="386"/>
      <c r="F98" s="386"/>
      <c r="G98" s="363">
        <v>2</v>
      </c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5"/>
      <c r="AZ98" s="386">
        <v>3</v>
      </c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>
        <v>4</v>
      </c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>
        <v>6</v>
      </c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</row>
    <row r="99" spans="1:105" s="31" customFormat="1" ht="12.75" customHeight="1">
      <c r="A99" s="458" t="s">
        <v>147</v>
      </c>
      <c r="B99" s="434"/>
      <c r="C99" s="434"/>
      <c r="D99" s="434"/>
      <c r="E99" s="434"/>
      <c r="F99" s="435"/>
      <c r="G99" s="455" t="s">
        <v>279</v>
      </c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7"/>
      <c r="AZ99" s="439">
        <v>57.5</v>
      </c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72">
        <v>9</v>
      </c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39">
        <f>AZ99*BR99</f>
        <v>517.5</v>
      </c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</row>
    <row r="100" spans="1:105" s="31" customFormat="1" ht="12.75">
      <c r="A100" s="459"/>
      <c r="B100" s="460"/>
      <c r="C100" s="460"/>
      <c r="D100" s="460"/>
      <c r="E100" s="460"/>
      <c r="F100" s="461"/>
      <c r="G100" s="465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7"/>
      <c r="AZ100" s="439">
        <v>40.25</v>
      </c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72">
        <v>1</v>
      </c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39">
        <f>AZ100*BR100</f>
        <v>40.25</v>
      </c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</row>
    <row r="101" spans="1:105" s="31" customFormat="1" ht="12.75">
      <c r="A101" s="459"/>
      <c r="B101" s="460"/>
      <c r="C101" s="460"/>
      <c r="D101" s="460"/>
      <c r="E101" s="460"/>
      <c r="F101" s="461"/>
      <c r="G101" s="465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7"/>
      <c r="AZ101" s="439">
        <v>15.33</v>
      </c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72">
        <v>1</v>
      </c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39">
        <f>AZ101*BR101</f>
        <v>15.33</v>
      </c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</row>
    <row r="102" spans="1:105" s="31" customFormat="1" ht="12.75">
      <c r="A102" s="462"/>
      <c r="B102" s="463"/>
      <c r="C102" s="463"/>
      <c r="D102" s="463"/>
      <c r="E102" s="463"/>
      <c r="F102" s="464"/>
      <c r="G102" s="468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/>
      <c r="AV102" s="469"/>
      <c r="AW102" s="469"/>
      <c r="AX102" s="469"/>
      <c r="AY102" s="470"/>
      <c r="AZ102" s="439">
        <v>0</v>
      </c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72">
        <v>1</v>
      </c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39">
        <f>AZ102*BR102</f>
        <v>0</v>
      </c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</row>
    <row r="103" spans="1:105" s="31" customFormat="1" ht="12.75">
      <c r="A103" s="369"/>
      <c r="B103" s="369"/>
      <c r="C103" s="369"/>
      <c r="D103" s="369"/>
      <c r="E103" s="369"/>
      <c r="F103" s="369"/>
      <c r="G103" s="527" t="s">
        <v>136</v>
      </c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95"/>
      <c r="AZ103" s="402" t="s">
        <v>124</v>
      </c>
      <c r="BA103" s="402"/>
      <c r="BB103" s="402"/>
      <c r="BC103" s="402"/>
      <c r="BD103" s="402"/>
      <c r="BE103" s="402"/>
      <c r="BF103" s="402"/>
      <c r="BG103" s="402"/>
      <c r="BH103" s="402"/>
      <c r="BI103" s="402"/>
      <c r="BJ103" s="402"/>
      <c r="BK103" s="402"/>
      <c r="BL103" s="402"/>
      <c r="BM103" s="402"/>
      <c r="BN103" s="402"/>
      <c r="BO103" s="402"/>
      <c r="BP103" s="402"/>
      <c r="BQ103" s="402"/>
      <c r="BR103" s="402" t="s">
        <v>124</v>
      </c>
      <c r="BS103" s="402"/>
      <c r="BT103" s="402"/>
      <c r="BU103" s="402"/>
      <c r="BV103" s="402"/>
      <c r="BW103" s="402"/>
      <c r="BX103" s="402"/>
      <c r="BY103" s="402"/>
      <c r="BZ103" s="402"/>
      <c r="CA103" s="402"/>
      <c r="CB103" s="402"/>
      <c r="CC103" s="402"/>
      <c r="CD103" s="402"/>
      <c r="CE103" s="402"/>
      <c r="CF103" s="402"/>
      <c r="CG103" s="402"/>
      <c r="CH103" s="402"/>
      <c r="CI103" s="402"/>
      <c r="CJ103" s="528">
        <f>SUM(CJ99:CJ102)</f>
        <v>573.08</v>
      </c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</row>
    <row r="104" ht="24" customHeight="1"/>
    <row r="105" spans="1:105" s="29" customFormat="1" ht="15">
      <c r="A105" s="330" t="s">
        <v>165</v>
      </c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0"/>
      <c r="CM105" s="330"/>
      <c r="CN105" s="330"/>
      <c r="CO105" s="330"/>
      <c r="CP105" s="330"/>
      <c r="CQ105" s="330"/>
      <c r="CR105" s="330"/>
      <c r="CS105" s="330"/>
      <c r="CT105" s="330"/>
      <c r="CU105" s="330"/>
      <c r="CV105" s="330"/>
      <c r="CW105" s="330"/>
      <c r="CX105" s="330"/>
      <c r="CY105" s="330"/>
      <c r="CZ105" s="330"/>
      <c r="DA105" s="330"/>
    </row>
    <row r="106" ht="6" customHeight="1"/>
    <row r="107" spans="1:105" s="29" customFormat="1" ht="15">
      <c r="A107" s="26" t="s">
        <v>130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331" t="s">
        <v>286</v>
      </c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</row>
    <row r="108" spans="1:105" s="29" customFormat="1" ht="2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</row>
    <row r="109" spans="1:105" s="29" customFormat="1" ht="2.25" customHeight="1" hidden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529"/>
      <c r="AQ109" s="529"/>
      <c r="AR109" s="529"/>
      <c r="AS109" s="529"/>
      <c r="AT109" s="529"/>
      <c r="AU109" s="529"/>
      <c r="AV109" s="529"/>
      <c r="AW109" s="529"/>
      <c r="AX109" s="529"/>
      <c r="AY109" s="529"/>
      <c r="AZ109" s="529"/>
      <c r="BA109" s="529"/>
      <c r="BB109" s="529"/>
      <c r="BC109" s="529"/>
      <c r="BD109" s="529"/>
      <c r="BE109" s="529"/>
      <c r="BF109" s="529"/>
      <c r="BG109" s="529"/>
      <c r="BH109" s="529"/>
      <c r="BI109" s="529"/>
      <c r="BJ109" s="529"/>
      <c r="BK109" s="529"/>
      <c r="BL109" s="529"/>
      <c r="BM109" s="529"/>
      <c r="BN109" s="529"/>
      <c r="BO109" s="529"/>
      <c r="BP109" s="529"/>
      <c r="BQ109" s="529"/>
      <c r="BR109" s="529"/>
      <c r="BS109" s="529"/>
      <c r="BT109" s="529"/>
      <c r="BU109" s="529"/>
      <c r="BV109" s="529"/>
      <c r="BW109" s="529"/>
      <c r="BX109" s="529"/>
      <c r="BY109" s="529"/>
      <c r="BZ109" s="529"/>
      <c r="CA109" s="529"/>
      <c r="CB109" s="529"/>
      <c r="CC109" s="529"/>
      <c r="CD109" s="529"/>
      <c r="CE109" s="529"/>
      <c r="CF109" s="529"/>
      <c r="CG109" s="529"/>
      <c r="CH109" s="529"/>
      <c r="CI109" s="529"/>
      <c r="CJ109" s="529"/>
      <c r="CK109" s="529"/>
      <c r="CL109" s="529"/>
      <c r="CM109" s="529"/>
      <c r="CN109" s="529"/>
      <c r="CO109" s="529"/>
      <c r="CP109" s="529"/>
      <c r="CQ109" s="529"/>
      <c r="CR109" s="529"/>
      <c r="CS109" s="529"/>
      <c r="CT109" s="529"/>
      <c r="CU109" s="529"/>
      <c r="CV109" s="529"/>
      <c r="CW109" s="529"/>
      <c r="CX109" s="529"/>
      <c r="CY109" s="529"/>
      <c r="CZ109" s="529"/>
      <c r="DA109" s="529"/>
    </row>
    <row r="110" ht="10.5" customHeight="1"/>
    <row r="111" spans="1:105" s="29" customFormat="1" ht="15">
      <c r="A111" s="330" t="s">
        <v>320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330"/>
      <c r="BD111" s="330"/>
      <c r="BE111" s="330"/>
      <c r="BF111" s="330"/>
      <c r="BG111" s="330"/>
      <c r="BH111" s="330"/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330"/>
      <c r="CK111" s="330"/>
      <c r="CL111" s="330"/>
      <c r="CM111" s="330"/>
      <c r="CN111" s="330"/>
      <c r="CO111" s="330"/>
      <c r="CP111" s="330"/>
      <c r="CQ111" s="330"/>
      <c r="CR111" s="330"/>
      <c r="CS111" s="330"/>
      <c r="CT111" s="330"/>
      <c r="CU111" s="330"/>
      <c r="CV111" s="330"/>
      <c r="CW111" s="330"/>
      <c r="CX111" s="330"/>
      <c r="CY111" s="330"/>
      <c r="CZ111" s="330"/>
      <c r="DA111" s="330"/>
    </row>
    <row r="112" spans="1:105" s="29" customFormat="1" ht="10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</row>
    <row r="113" spans="1:143" ht="25.5" customHeight="1">
      <c r="A113" s="330" t="s">
        <v>131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87" t="s">
        <v>345</v>
      </c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  <c r="BR113" s="387"/>
      <c r="BS113" s="387"/>
      <c r="BT113" s="387"/>
      <c r="BU113" s="387"/>
      <c r="BV113" s="387"/>
      <c r="BW113" s="387"/>
      <c r="BX113" s="387"/>
      <c r="BY113" s="387"/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/>
      <c r="CJ113" s="387"/>
      <c r="CK113" s="387"/>
      <c r="CL113" s="387"/>
      <c r="CM113" s="387"/>
      <c r="CN113" s="387"/>
      <c r="CO113" s="387"/>
      <c r="CP113" s="387"/>
      <c r="CQ113" s="387"/>
      <c r="CR113" s="387"/>
      <c r="CS113" s="387"/>
      <c r="CT113" s="387"/>
      <c r="CU113" s="387"/>
      <c r="CV113" s="387"/>
      <c r="CW113" s="387"/>
      <c r="CX113" s="387"/>
      <c r="CY113" s="387"/>
      <c r="CZ113" s="100"/>
      <c r="DA113" s="100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81"/>
      <c r="EH113" s="81"/>
      <c r="EI113" s="81"/>
      <c r="EJ113" s="81"/>
      <c r="EK113" s="81"/>
      <c r="EL113" s="81"/>
      <c r="EM113" s="81"/>
    </row>
    <row r="114" spans="42:143" ht="9.75" customHeight="1"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</row>
    <row r="115" spans="1:143" ht="12.75" customHeight="1">
      <c r="A115" s="530" t="s">
        <v>277</v>
      </c>
      <c r="B115" s="530"/>
      <c r="C115" s="530"/>
      <c r="D115" s="530"/>
      <c r="E115" s="530"/>
      <c r="F115" s="530"/>
      <c r="G115" s="530"/>
      <c r="H115" s="530"/>
      <c r="I115" s="530"/>
      <c r="J115" s="530"/>
      <c r="K115" s="530"/>
      <c r="L115" s="530"/>
      <c r="M115" s="530"/>
      <c r="N115" s="530"/>
      <c r="O115" s="530"/>
      <c r="P115" s="530"/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30"/>
      <c r="AB115" s="530"/>
      <c r="AC115" s="530"/>
      <c r="AD115" s="530"/>
      <c r="AE115" s="530"/>
      <c r="AF115" s="530"/>
      <c r="AG115" s="530"/>
      <c r="AH115" s="530"/>
      <c r="AI115" s="92"/>
      <c r="AJ115" s="92"/>
      <c r="AK115" s="92"/>
      <c r="AL115" s="92"/>
      <c r="AM115" s="92"/>
      <c r="AN115" s="92"/>
      <c r="AO115" s="92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</row>
    <row r="116" spans="1:105" s="30" customFormat="1" ht="45" customHeight="1">
      <c r="A116" s="420" t="s">
        <v>133</v>
      </c>
      <c r="B116" s="525"/>
      <c r="C116" s="525"/>
      <c r="D116" s="525"/>
      <c r="E116" s="525"/>
      <c r="F116" s="525"/>
      <c r="G116" s="526"/>
      <c r="H116" s="420" t="s">
        <v>44</v>
      </c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6"/>
      <c r="AP116" s="420" t="s">
        <v>57</v>
      </c>
      <c r="AQ116" s="525"/>
      <c r="AR116" s="525"/>
      <c r="AS116" s="525"/>
      <c r="AT116" s="525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6"/>
      <c r="BF116" s="420" t="s">
        <v>58</v>
      </c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6"/>
      <c r="BV116" s="420" t="s">
        <v>59</v>
      </c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526"/>
      <c r="CL116" s="420" t="s">
        <v>141</v>
      </c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5"/>
      <c r="CW116" s="525"/>
      <c r="CX116" s="525"/>
      <c r="CY116" s="525"/>
      <c r="CZ116" s="525"/>
      <c r="DA116" s="526"/>
    </row>
    <row r="117" spans="1:105" s="31" customFormat="1" ht="12.75">
      <c r="A117" s="386">
        <v>1</v>
      </c>
      <c r="B117" s="386"/>
      <c r="C117" s="386"/>
      <c r="D117" s="386"/>
      <c r="E117" s="386"/>
      <c r="F117" s="386"/>
      <c r="G117" s="386"/>
      <c r="H117" s="386">
        <v>2</v>
      </c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>
        <v>3</v>
      </c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>
        <v>4</v>
      </c>
      <c r="BG117" s="386"/>
      <c r="BH117" s="386"/>
      <c r="BI117" s="386"/>
      <c r="BJ117" s="386"/>
      <c r="BK117" s="386"/>
      <c r="BL117" s="386"/>
      <c r="BM117" s="386"/>
      <c r="BN117" s="386"/>
      <c r="BO117" s="386"/>
      <c r="BP117" s="386"/>
      <c r="BQ117" s="386"/>
      <c r="BR117" s="386"/>
      <c r="BS117" s="386"/>
      <c r="BT117" s="386"/>
      <c r="BU117" s="386"/>
      <c r="BV117" s="386">
        <v>5</v>
      </c>
      <c r="BW117" s="386"/>
      <c r="BX117" s="386"/>
      <c r="BY117" s="386"/>
      <c r="BZ117" s="386"/>
      <c r="CA117" s="386"/>
      <c r="CB117" s="386"/>
      <c r="CC117" s="386"/>
      <c r="CD117" s="386"/>
      <c r="CE117" s="386"/>
      <c r="CF117" s="386"/>
      <c r="CG117" s="386"/>
      <c r="CH117" s="386"/>
      <c r="CI117" s="386"/>
      <c r="CJ117" s="386"/>
      <c r="CK117" s="386"/>
      <c r="CL117" s="386">
        <v>6</v>
      </c>
      <c r="CM117" s="386"/>
      <c r="CN117" s="386"/>
      <c r="CO117" s="386"/>
      <c r="CP117" s="386"/>
      <c r="CQ117" s="386"/>
      <c r="CR117" s="386"/>
      <c r="CS117" s="386"/>
      <c r="CT117" s="386"/>
      <c r="CU117" s="386"/>
      <c r="CV117" s="386"/>
      <c r="CW117" s="386"/>
      <c r="CX117" s="386"/>
      <c r="CY117" s="386"/>
      <c r="CZ117" s="386"/>
      <c r="DA117" s="386"/>
    </row>
    <row r="118" spans="1:105" s="32" customFormat="1" ht="15" customHeight="1">
      <c r="A118" s="369" t="s">
        <v>147</v>
      </c>
      <c r="B118" s="369"/>
      <c r="C118" s="369"/>
      <c r="D118" s="369"/>
      <c r="E118" s="369"/>
      <c r="F118" s="369"/>
      <c r="G118" s="369"/>
      <c r="H118" s="442" t="s">
        <v>287</v>
      </c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  <c r="AA118" s="442"/>
      <c r="AB118" s="442"/>
      <c r="AC118" s="442"/>
      <c r="AD118" s="442"/>
      <c r="AE118" s="442"/>
      <c r="AF118" s="442"/>
      <c r="AG118" s="442"/>
      <c r="AH118" s="442"/>
      <c r="AI118" s="442"/>
      <c r="AJ118" s="442"/>
      <c r="AK118" s="442"/>
      <c r="AL118" s="442"/>
      <c r="AM118" s="442"/>
      <c r="AN118" s="442"/>
      <c r="AO118" s="442"/>
      <c r="AP118" s="402">
        <v>1</v>
      </c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402"/>
      <c r="BE118" s="402"/>
      <c r="BF118" s="402">
        <v>12</v>
      </c>
      <c r="BG118" s="402"/>
      <c r="BH118" s="402"/>
      <c r="BI118" s="402"/>
      <c r="BJ118" s="402"/>
      <c r="BK118" s="402"/>
      <c r="BL118" s="402"/>
      <c r="BM118" s="402"/>
      <c r="BN118" s="402"/>
      <c r="BO118" s="402"/>
      <c r="BP118" s="402"/>
      <c r="BQ118" s="402"/>
      <c r="BR118" s="402"/>
      <c r="BS118" s="402"/>
      <c r="BT118" s="402"/>
      <c r="BU118" s="402"/>
      <c r="BV118" s="402">
        <v>976.4875</v>
      </c>
      <c r="BW118" s="402"/>
      <c r="BX118" s="402"/>
      <c r="BY118" s="402"/>
      <c r="BZ118" s="402"/>
      <c r="CA118" s="402"/>
      <c r="CB118" s="402"/>
      <c r="CC118" s="402"/>
      <c r="CD118" s="402"/>
      <c r="CE118" s="402"/>
      <c r="CF118" s="402"/>
      <c r="CG118" s="402"/>
      <c r="CH118" s="402"/>
      <c r="CI118" s="402"/>
      <c r="CJ118" s="402"/>
      <c r="CK118" s="402"/>
      <c r="CL118" s="440">
        <f>AP118*BF118*BV118</f>
        <v>11717.849999999999</v>
      </c>
      <c r="CM118" s="440"/>
      <c r="CN118" s="440"/>
      <c r="CO118" s="440"/>
      <c r="CP118" s="440"/>
      <c r="CQ118" s="440"/>
      <c r="CR118" s="440"/>
      <c r="CS118" s="440"/>
      <c r="CT118" s="440"/>
      <c r="CU118" s="440"/>
      <c r="CV118" s="440"/>
      <c r="CW118" s="440"/>
      <c r="CX118" s="440"/>
      <c r="CY118" s="440"/>
      <c r="CZ118" s="440"/>
      <c r="DA118" s="440"/>
    </row>
    <row r="119" spans="1:105" s="32" customFormat="1" ht="15" customHeight="1">
      <c r="A119" s="458" t="s">
        <v>151</v>
      </c>
      <c r="B119" s="434"/>
      <c r="C119" s="434"/>
      <c r="D119" s="434"/>
      <c r="E119" s="434"/>
      <c r="F119" s="434"/>
      <c r="G119" s="435"/>
      <c r="H119" s="436" t="s">
        <v>288</v>
      </c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8"/>
      <c r="AP119" s="531">
        <v>1</v>
      </c>
      <c r="AQ119" s="532"/>
      <c r="AR119" s="532"/>
      <c r="AS119" s="532"/>
      <c r="AT119" s="532"/>
      <c r="AU119" s="532"/>
      <c r="AV119" s="532"/>
      <c r="AW119" s="532"/>
      <c r="AX119" s="532"/>
      <c r="AY119" s="532"/>
      <c r="AZ119" s="532"/>
      <c r="BA119" s="532"/>
      <c r="BB119" s="532"/>
      <c r="BC119" s="532"/>
      <c r="BD119" s="532"/>
      <c r="BE119" s="533"/>
      <c r="BF119" s="345">
        <v>12</v>
      </c>
      <c r="BG119" s="346"/>
      <c r="BH119" s="346"/>
      <c r="BI119" s="346"/>
      <c r="BJ119" s="346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7"/>
      <c r="BV119" s="439">
        <v>630</v>
      </c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39"/>
      <c r="CL119" s="440">
        <f>AP119*BF119*BV119</f>
        <v>7560</v>
      </c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/>
      <c r="CX119" s="440"/>
      <c r="CY119" s="440"/>
      <c r="CZ119" s="440"/>
      <c r="DA119" s="440"/>
    </row>
    <row r="120" spans="1:105" s="32" customFormat="1" ht="15" customHeight="1">
      <c r="A120" s="369"/>
      <c r="B120" s="369"/>
      <c r="C120" s="369"/>
      <c r="D120" s="369"/>
      <c r="E120" s="369"/>
      <c r="F120" s="369"/>
      <c r="G120" s="369"/>
      <c r="H120" s="534" t="s">
        <v>166</v>
      </c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6"/>
      <c r="AP120" s="402" t="s">
        <v>124</v>
      </c>
      <c r="AQ120" s="402"/>
      <c r="AR120" s="402"/>
      <c r="AS120" s="402"/>
      <c r="AT120" s="402"/>
      <c r="AU120" s="402"/>
      <c r="AV120" s="402"/>
      <c r="AW120" s="402"/>
      <c r="AX120" s="402"/>
      <c r="AY120" s="402"/>
      <c r="AZ120" s="402"/>
      <c r="BA120" s="402"/>
      <c r="BB120" s="402"/>
      <c r="BC120" s="402"/>
      <c r="BD120" s="402"/>
      <c r="BE120" s="402"/>
      <c r="BF120" s="402" t="s">
        <v>124</v>
      </c>
      <c r="BG120" s="402"/>
      <c r="BH120" s="402"/>
      <c r="BI120" s="402"/>
      <c r="BJ120" s="402"/>
      <c r="BK120" s="402"/>
      <c r="BL120" s="402"/>
      <c r="BM120" s="402"/>
      <c r="BN120" s="402"/>
      <c r="BO120" s="402"/>
      <c r="BP120" s="402"/>
      <c r="BQ120" s="402"/>
      <c r="BR120" s="402"/>
      <c r="BS120" s="402"/>
      <c r="BT120" s="402"/>
      <c r="BU120" s="402"/>
      <c r="BV120" s="402" t="s">
        <v>124</v>
      </c>
      <c r="BW120" s="402"/>
      <c r="BX120" s="402"/>
      <c r="BY120" s="402"/>
      <c r="BZ120" s="402"/>
      <c r="CA120" s="402"/>
      <c r="CB120" s="402"/>
      <c r="CC120" s="402"/>
      <c r="CD120" s="402"/>
      <c r="CE120" s="402"/>
      <c r="CF120" s="402"/>
      <c r="CG120" s="402"/>
      <c r="CH120" s="402"/>
      <c r="CI120" s="402"/>
      <c r="CJ120" s="402"/>
      <c r="CK120" s="402"/>
      <c r="CL120" s="537">
        <f>CL118+CL119</f>
        <v>19277.85</v>
      </c>
      <c r="CM120" s="537"/>
      <c r="CN120" s="537"/>
      <c r="CO120" s="537"/>
      <c r="CP120" s="537"/>
      <c r="CQ120" s="537"/>
      <c r="CR120" s="537"/>
      <c r="CS120" s="537"/>
      <c r="CT120" s="537"/>
      <c r="CU120" s="537"/>
      <c r="CV120" s="537"/>
      <c r="CW120" s="537"/>
      <c r="CX120" s="537"/>
      <c r="CY120" s="537"/>
      <c r="CZ120" s="537"/>
      <c r="DA120" s="537"/>
    </row>
    <row r="121" spans="1:105" s="32" customFormat="1" ht="6" customHeight="1">
      <c r="A121" s="80"/>
      <c r="B121" s="80"/>
      <c r="C121" s="80"/>
      <c r="D121" s="80"/>
      <c r="E121" s="80"/>
      <c r="F121" s="80"/>
      <c r="G121" s="80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</row>
    <row r="122" ht="10.5" customHeight="1"/>
    <row r="123" spans="1:105" s="29" customFormat="1" ht="15" hidden="1">
      <c r="A123" s="330" t="s">
        <v>167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0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30"/>
      <c r="CD123" s="330"/>
      <c r="CE123" s="330"/>
      <c r="CF123" s="330"/>
      <c r="CG123" s="330"/>
      <c r="CH123" s="330"/>
      <c r="CI123" s="330"/>
      <c r="CJ123" s="330"/>
      <c r="CK123" s="330"/>
      <c r="CL123" s="330"/>
      <c r="CM123" s="330"/>
      <c r="CN123" s="330"/>
      <c r="CO123" s="330"/>
      <c r="CP123" s="330"/>
      <c r="CQ123" s="330"/>
      <c r="CR123" s="330"/>
      <c r="CS123" s="330"/>
      <c r="CT123" s="330"/>
      <c r="CU123" s="330"/>
      <c r="CV123" s="330"/>
      <c r="CW123" s="330"/>
      <c r="CX123" s="330"/>
      <c r="CY123" s="330"/>
      <c r="CZ123" s="330"/>
      <c r="DA123" s="330"/>
    </row>
    <row r="124" ht="10.5" customHeight="1" hidden="1"/>
    <row r="125" spans="1:105" s="30" customFormat="1" ht="45" customHeight="1" hidden="1">
      <c r="A125" s="283" t="s">
        <v>133</v>
      </c>
      <c r="B125" s="284"/>
      <c r="C125" s="284"/>
      <c r="D125" s="284"/>
      <c r="E125" s="284"/>
      <c r="F125" s="284"/>
      <c r="G125" s="285"/>
      <c r="H125" s="283" t="s">
        <v>44</v>
      </c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5"/>
      <c r="BD125" s="283" t="s">
        <v>168</v>
      </c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5"/>
      <c r="BT125" s="283" t="s">
        <v>169</v>
      </c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5"/>
      <c r="CJ125" s="283" t="s">
        <v>170</v>
      </c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5"/>
    </row>
    <row r="126" spans="1:105" s="31" customFormat="1" ht="12.75" hidden="1">
      <c r="A126" s="297">
        <v>1</v>
      </c>
      <c r="B126" s="297"/>
      <c r="C126" s="297"/>
      <c r="D126" s="297"/>
      <c r="E126" s="297"/>
      <c r="F126" s="297"/>
      <c r="G126" s="297"/>
      <c r="H126" s="297">
        <v>2</v>
      </c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>
        <v>3</v>
      </c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>
        <v>4</v>
      </c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7">
        <v>5</v>
      </c>
      <c r="CK126" s="297"/>
      <c r="CL126" s="297"/>
      <c r="CM126" s="297"/>
      <c r="CN126" s="297"/>
      <c r="CO126" s="297"/>
      <c r="CP126" s="297"/>
      <c r="CQ126" s="297"/>
      <c r="CR126" s="297"/>
      <c r="CS126" s="297"/>
      <c r="CT126" s="297"/>
      <c r="CU126" s="297"/>
      <c r="CV126" s="297"/>
      <c r="CW126" s="297"/>
      <c r="CX126" s="297"/>
      <c r="CY126" s="297"/>
      <c r="CZ126" s="297"/>
      <c r="DA126" s="297"/>
    </row>
    <row r="127" spans="1:105" s="32" customFormat="1" ht="15" customHeight="1" hidden="1">
      <c r="A127" s="295"/>
      <c r="B127" s="295"/>
      <c r="C127" s="295"/>
      <c r="D127" s="295"/>
      <c r="E127" s="295"/>
      <c r="F127" s="295"/>
      <c r="G127" s="295"/>
      <c r="H127" s="209">
        <v>0</v>
      </c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96">
        <v>0</v>
      </c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>
        <v>0</v>
      </c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>
        <v>0</v>
      </c>
      <c r="CK127" s="296"/>
      <c r="CL127" s="296"/>
      <c r="CM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  <c r="DA127" s="296"/>
    </row>
    <row r="128" spans="1:105" s="32" customFormat="1" ht="15" customHeight="1" hidden="1">
      <c r="A128" s="295"/>
      <c r="B128" s="295"/>
      <c r="C128" s="295"/>
      <c r="D128" s="295"/>
      <c r="E128" s="295"/>
      <c r="F128" s="295"/>
      <c r="G128" s="295"/>
      <c r="H128" s="324" t="s">
        <v>136</v>
      </c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5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6"/>
    </row>
    <row r="129" ht="10.5" customHeight="1" hidden="1"/>
    <row r="130" spans="1:105" s="29" customFormat="1" ht="15">
      <c r="A130" s="330" t="s">
        <v>321</v>
      </c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330"/>
      <c r="CL130" s="330"/>
      <c r="CM130" s="330"/>
      <c r="CN130" s="330"/>
      <c r="CO130" s="330"/>
      <c r="CP130" s="330"/>
      <c r="CQ130" s="330"/>
      <c r="CR130" s="330"/>
      <c r="CS130" s="330"/>
      <c r="CT130" s="330"/>
      <c r="CU130" s="330"/>
      <c r="CV130" s="330"/>
      <c r="CW130" s="330"/>
      <c r="CX130" s="330"/>
      <c r="CY130" s="330"/>
      <c r="CZ130" s="330"/>
      <c r="DA130" s="330"/>
    </row>
    <row r="131" spans="1:105" s="29" customFormat="1" ht="8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</row>
    <row r="132" spans="1:136" s="32" customFormat="1" ht="26.25" customHeight="1">
      <c r="A132" s="330" t="s">
        <v>131</v>
      </c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87" t="s">
        <v>345</v>
      </c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7"/>
      <c r="CX132" s="387"/>
      <c r="CY132" s="387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</row>
    <row r="133" spans="1:136" s="32" customFormat="1" ht="6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</row>
    <row r="134" spans="1:105" s="32" customFormat="1" ht="18.75" customHeight="1" thickBot="1">
      <c r="A134" s="80"/>
      <c r="B134" s="538" t="s">
        <v>277</v>
      </c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</row>
    <row r="135" spans="1:105" s="32" customFormat="1" ht="39" customHeight="1">
      <c r="A135" s="520" t="s">
        <v>133</v>
      </c>
      <c r="B135" s="361"/>
      <c r="C135" s="361"/>
      <c r="D135" s="361"/>
      <c r="E135" s="361"/>
      <c r="F135" s="361"/>
      <c r="G135" s="367"/>
      <c r="H135" s="360" t="s">
        <v>2</v>
      </c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7"/>
      <c r="AP135" s="360" t="s">
        <v>60</v>
      </c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7"/>
      <c r="BF135" s="360" t="s">
        <v>171</v>
      </c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7"/>
      <c r="BV135" s="360" t="s">
        <v>172</v>
      </c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7"/>
      <c r="CL135" s="360" t="s">
        <v>173</v>
      </c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2"/>
    </row>
    <row r="136" spans="1:105" s="32" customFormat="1" ht="15" customHeight="1">
      <c r="A136" s="385">
        <v>1</v>
      </c>
      <c r="B136" s="386"/>
      <c r="C136" s="386"/>
      <c r="D136" s="386"/>
      <c r="E136" s="386"/>
      <c r="F136" s="386"/>
      <c r="G136" s="386"/>
      <c r="H136" s="386">
        <v>2</v>
      </c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>
        <v>4</v>
      </c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  <c r="BA136" s="386"/>
      <c r="BB136" s="386"/>
      <c r="BC136" s="386"/>
      <c r="BD136" s="386"/>
      <c r="BE136" s="386"/>
      <c r="BF136" s="386">
        <v>5</v>
      </c>
      <c r="BG136" s="386"/>
      <c r="BH136" s="386"/>
      <c r="BI136" s="386"/>
      <c r="BJ136" s="386"/>
      <c r="BK136" s="386"/>
      <c r="BL136" s="386"/>
      <c r="BM136" s="386"/>
      <c r="BN136" s="386"/>
      <c r="BO136" s="386"/>
      <c r="BP136" s="386"/>
      <c r="BQ136" s="386"/>
      <c r="BR136" s="386"/>
      <c r="BS136" s="386"/>
      <c r="BT136" s="386"/>
      <c r="BU136" s="386"/>
      <c r="BV136" s="386">
        <v>6</v>
      </c>
      <c r="BW136" s="386"/>
      <c r="BX136" s="386"/>
      <c r="BY136" s="386"/>
      <c r="BZ136" s="386"/>
      <c r="CA136" s="386"/>
      <c r="CB136" s="386"/>
      <c r="CC136" s="386"/>
      <c r="CD136" s="386"/>
      <c r="CE136" s="386"/>
      <c r="CF136" s="386"/>
      <c r="CG136" s="386"/>
      <c r="CH136" s="386"/>
      <c r="CI136" s="386"/>
      <c r="CJ136" s="386"/>
      <c r="CK136" s="386"/>
      <c r="CL136" s="386">
        <v>6</v>
      </c>
      <c r="CM136" s="386"/>
      <c r="CN136" s="386"/>
      <c r="CO136" s="386"/>
      <c r="CP136" s="386"/>
      <c r="CQ136" s="386"/>
      <c r="CR136" s="386"/>
      <c r="CS136" s="386"/>
      <c r="CT136" s="386"/>
      <c r="CU136" s="386"/>
      <c r="CV136" s="386"/>
      <c r="CW136" s="386"/>
      <c r="CX136" s="386"/>
      <c r="CY136" s="386"/>
      <c r="CZ136" s="386"/>
      <c r="DA136" s="503"/>
    </row>
    <row r="137" spans="1:105" s="32" customFormat="1" ht="21.75" customHeight="1">
      <c r="A137" s="368" t="s">
        <v>147</v>
      </c>
      <c r="B137" s="369"/>
      <c r="C137" s="369"/>
      <c r="D137" s="369"/>
      <c r="E137" s="369"/>
      <c r="F137" s="369"/>
      <c r="G137" s="369"/>
      <c r="H137" s="442" t="s">
        <v>298</v>
      </c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F137" s="442"/>
      <c r="AG137" s="442"/>
      <c r="AH137" s="442"/>
      <c r="AI137" s="442"/>
      <c r="AJ137" s="442"/>
      <c r="AK137" s="442"/>
      <c r="AL137" s="442"/>
      <c r="AM137" s="442"/>
      <c r="AN137" s="442"/>
      <c r="AO137" s="442"/>
      <c r="AP137" s="615">
        <v>12</v>
      </c>
      <c r="AQ137" s="615"/>
      <c r="AR137" s="615"/>
      <c r="AS137" s="615"/>
      <c r="AT137" s="615"/>
      <c r="AU137" s="615"/>
      <c r="AV137" s="615"/>
      <c r="AW137" s="615"/>
      <c r="AX137" s="615"/>
      <c r="AY137" s="615"/>
      <c r="AZ137" s="615"/>
      <c r="BA137" s="615"/>
      <c r="BB137" s="615"/>
      <c r="BC137" s="615"/>
      <c r="BD137" s="615"/>
      <c r="BE137" s="615"/>
      <c r="BF137" s="440">
        <v>50912.57</v>
      </c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02">
        <v>0</v>
      </c>
      <c r="BW137" s="402"/>
      <c r="BX137" s="402"/>
      <c r="BY137" s="402"/>
      <c r="BZ137" s="402"/>
      <c r="CA137" s="402"/>
      <c r="CB137" s="402"/>
      <c r="CC137" s="402"/>
      <c r="CD137" s="402"/>
      <c r="CE137" s="402"/>
      <c r="CF137" s="402"/>
      <c r="CG137" s="402"/>
      <c r="CH137" s="402"/>
      <c r="CI137" s="402"/>
      <c r="CJ137" s="402"/>
      <c r="CK137" s="402"/>
      <c r="CL137" s="440">
        <v>610950.84</v>
      </c>
      <c r="CM137" s="440"/>
      <c r="CN137" s="440"/>
      <c r="CO137" s="440"/>
      <c r="CP137" s="440"/>
      <c r="CQ137" s="440"/>
      <c r="CR137" s="440"/>
      <c r="CS137" s="440"/>
      <c r="CT137" s="440"/>
      <c r="CU137" s="440"/>
      <c r="CV137" s="440"/>
      <c r="CW137" s="440"/>
      <c r="CX137" s="440"/>
      <c r="CY137" s="440"/>
      <c r="CZ137" s="440"/>
      <c r="DA137" s="441"/>
    </row>
    <row r="138" spans="1:105" s="32" customFormat="1" ht="12.75">
      <c r="A138" s="433" t="s">
        <v>151</v>
      </c>
      <c r="B138" s="434"/>
      <c r="C138" s="434"/>
      <c r="D138" s="434"/>
      <c r="E138" s="434"/>
      <c r="F138" s="434"/>
      <c r="G138" s="435"/>
      <c r="H138" s="436" t="s">
        <v>299</v>
      </c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8"/>
      <c r="AP138" s="542">
        <v>12</v>
      </c>
      <c r="AQ138" s="543"/>
      <c r="AR138" s="543"/>
      <c r="AS138" s="543"/>
      <c r="AT138" s="543"/>
      <c r="AU138" s="543"/>
      <c r="AV138" s="543"/>
      <c r="AW138" s="543"/>
      <c r="AX138" s="543"/>
      <c r="AY138" s="543"/>
      <c r="AZ138" s="543"/>
      <c r="BA138" s="543"/>
      <c r="BB138" s="543"/>
      <c r="BC138" s="543"/>
      <c r="BD138" s="543"/>
      <c r="BE138" s="544"/>
      <c r="BF138" s="222">
        <v>89920.36</v>
      </c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4"/>
      <c r="BV138" s="345">
        <v>0</v>
      </c>
      <c r="BW138" s="346"/>
      <c r="BX138" s="346"/>
      <c r="BY138" s="346"/>
      <c r="BZ138" s="346"/>
      <c r="CA138" s="346"/>
      <c r="CB138" s="346"/>
      <c r="CC138" s="346"/>
      <c r="CD138" s="346"/>
      <c r="CE138" s="346"/>
      <c r="CF138" s="346"/>
      <c r="CG138" s="346"/>
      <c r="CH138" s="346"/>
      <c r="CI138" s="346"/>
      <c r="CJ138" s="346"/>
      <c r="CK138" s="347"/>
      <c r="CL138" s="222">
        <v>1079044.32</v>
      </c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4"/>
      <c r="DA138" s="91">
        <f>SUM(CL138)</f>
        <v>1079044.32</v>
      </c>
    </row>
    <row r="139" spans="1:105" s="32" customFormat="1" ht="12.75" customHeight="1">
      <c r="A139" s="433" t="s">
        <v>157</v>
      </c>
      <c r="B139" s="434"/>
      <c r="C139" s="434"/>
      <c r="D139" s="434"/>
      <c r="E139" s="434"/>
      <c r="F139" s="434"/>
      <c r="G139" s="435"/>
      <c r="H139" s="436" t="s">
        <v>365</v>
      </c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8"/>
      <c r="AP139" s="439">
        <v>12</v>
      </c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40">
        <v>5867.14</v>
      </c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02">
        <v>0</v>
      </c>
      <c r="BW139" s="402"/>
      <c r="BX139" s="402"/>
      <c r="BY139" s="402"/>
      <c r="BZ139" s="402"/>
      <c r="CA139" s="402"/>
      <c r="CB139" s="402"/>
      <c r="CC139" s="402"/>
      <c r="CD139" s="402"/>
      <c r="CE139" s="402"/>
      <c r="CF139" s="402"/>
      <c r="CG139" s="402"/>
      <c r="CH139" s="402"/>
      <c r="CI139" s="402"/>
      <c r="CJ139" s="402"/>
      <c r="CK139" s="402"/>
      <c r="CL139" s="440">
        <v>131974.32</v>
      </c>
      <c r="CM139" s="440"/>
      <c r="CN139" s="440"/>
      <c r="CO139" s="440"/>
      <c r="CP139" s="440"/>
      <c r="CQ139" s="440"/>
      <c r="CR139" s="440"/>
      <c r="CS139" s="440"/>
      <c r="CT139" s="440"/>
      <c r="CU139" s="440"/>
      <c r="CV139" s="440"/>
      <c r="CW139" s="440"/>
      <c r="CX139" s="440"/>
      <c r="CY139" s="440"/>
      <c r="CZ139" s="440"/>
      <c r="DA139" s="441"/>
    </row>
    <row r="140" spans="1:105" s="32" customFormat="1" ht="12.75" hidden="1">
      <c r="A140" s="433" t="s">
        <v>157</v>
      </c>
      <c r="B140" s="434"/>
      <c r="C140" s="434"/>
      <c r="D140" s="434"/>
      <c r="E140" s="434"/>
      <c r="F140" s="434"/>
      <c r="G140" s="435"/>
      <c r="H140" s="436" t="s">
        <v>364</v>
      </c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8"/>
      <c r="AP140" s="348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349"/>
      <c r="BD140" s="349"/>
      <c r="BE140" s="350"/>
      <c r="BF140" s="222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4"/>
      <c r="BV140" s="345">
        <v>0</v>
      </c>
      <c r="BW140" s="346"/>
      <c r="BX140" s="346"/>
      <c r="BY140" s="346"/>
      <c r="BZ140" s="346"/>
      <c r="CA140" s="346"/>
      <c r="CB140" s="346"/>
      <c r="CC140" s="346"/>
      <c r="CD140" s="346"/>
      <c r="CE140" s="346"/>
      <c r="CF140" s="346"/>
      <c r="CG140" s="346"/>
      <c r="CH140" s="346"/>
      <c r="CI140" s="346"/>
      <c r="CJ140" s="346"/>
      <c r="CK140" s="347"/>
      <c r="CL140" s="222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4"/>
      <c r="DA140" s="91">
        <f>SUM(CL140)</f>
        <v>0</v>
      </c>
    </row>
    <row r="141" spans="1:105" ht="13.5" customHeight="1" thickBot="1">
      <c r="A141" s="424"/>
      <c r="B141" s="425"/>
      <c r="C141" s="425"/>
      <c r="D141" s="425"/>
      <c r="E141" s="425"/>
      <c r="F141" s="425"/>
      <c r="G141" s="425"/>
      <c r="H141" s="545" t="s">
        <v>289</v>
      </c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7"/>
      <c r="AP141" s="519" t="s">
        <v>124</v>
      </c>
      <c r="AQ141" s="519"/>
      <c r="AR141" s="519"/>
      <c r="AS141" s="519"/>
      <c r="AT141" s="519"/>
      <c r="AU141" s="519"/>
      <c r="AV141" s="519"/>
      <c r="AW141" s="519"/>
      <c r="AX141" s="519"/>
      <c r="AY141" s="519"/>
      <c r="AZ141" s="519"/>
      <c r="BA141" s="519"/>
      <c r="BB141" s="519"/>
      <c r="BC141" s="519"/>
      <c r="BD141" s="519"/>
      <c r="BE141" s="519"/>
      <c r="BF141" s="519" t="s">
        <v>124</v>
      </c>
      <c r="BG141" s="519"/>
      <c r="BH141" s="519"/>
      <c r="BI141" s="519"/>
      <c r="BJ141" s="519"/>
      <c r="BK141" s="519"/>
      <c r="BL141" s="519"/>
      <c r="BM141" s="519"/>
      <c r="BN141" s="519"/>
      <c r="BO141" s="519"/>
      <c r="BP141" s="519"/>
      <c r="BQ141" s="519"/>
      <c r="BR141" s="519"/>
      <c r="BS141" s="519"/>
      <c r="BT141" s="519"/>
      <c r="BU141" s="519"/>
      <c r="BV141" s="519" t="s">
        <v>124</v>
      </c>
      <c r="BW141" s="519"/>
      <c r="BX141" s="519"/>
      <c r="BY141" s="519"/>
      <c r="BZ141" s="519"/>
      <c r="CA141" s="519"/>
      <c r="CB141" s="519"/>
      <c r="CC141" s="519"/>
      <c r="CD141" s="519"/>
      <c r="CE141" s="519"/>
      <c r="CF141" s="519"/>
      <c r="CG141" s="519"/>
      <c r="CH141" s="519"/>
      <c r="CI141" s="519"/>
      <c r="CJ141" s="519"/>
      <c r="CK141" s="519"/>
      <c r="CL141" s="513">
        <f>SUM(CL137:CL140)</f>
        <v>1821969.4800000002</v>
      </c>
      <c r="CM141" s="513"/>
      <c r="CN141" s="513"/>
      <c r="CO141" s="513"/>
      <c r="CP141" s="513"/>
      <c r="CQ141" s="513"/>
      <c r="CR141" s="513"/>
      <c r="CS141" s="513"/>
      <c r="CT141" s="513"/>
      <c r="CU141" s="513"/>
      <c r="CV141" s="513"/>
      <c r="CW141" s="513"/>
      <c r="CX141" s="513"/>
      <c r="CY141" s="513"/>
      <c r="CZ141" s="513"/>
      <c r="DA141" s="514"/>
    </row>
    <row r="142" spans="1:105" ht="13.5" customHeight="1">
      <c r="A142" s="80"/>
      <c r="B142" s="80"/>
      <c r="C142" s="80"/>
      <c r="D142" s="80"/>
      <c r="E142" s="80"/>
      <c r="F142" s="80"/>
      <c r="G142" s="80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</row>
    <row r="143" spans="1:105" s="29" customFormat="1" ht="21" customHeight="1" hidden="1">
      <c r="A143" s="330" t="s">
        <v>174</v>
      </c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330"/>
      <c r="CL143" s="330"/>
      <c r="CM143" s="330"/>
      <c r="CN143" s="330"/>
      <c r="CO143" s="330"/>
      <c r="CP143" s="330"/>
      <c r="CQ143" s="330"/>
      <c r="CR143" s="330"/>
      <c r="CS143" s="330"/>
      <c r="CT143" s="330"/>
      <c r="CU143" s="330"/>
      <c r="CV143" s="330"/>
      <c r="CW143" s="330"/>
      <c r="CX143" s="330"/>
      <c r="CY143" s="330"/>
      <c r="CZ143" s="330"/>
      <c r="DA143" s="330"/>
    </row>
    <row r="144" ht="10.5" customHeight="1" hidden="1"/>
    <row r="145" spans="1:105" s="30" customFormat="1" ht="45" customHeight="1" hidden="1">
      <c r="A145" s="283" t="s">
        <v>133</v>
      </c>
      <c r="B145" s="284"/>
      <c r="C145" s="284"/>
      <c r="D145" s="284"/>
      <c r="E145" s="284"/>
      <c r="F145" s="284"/>
      <c r="G145" s="285"/>
      <c r="H145" s="283" t="s">
        <v>2</v>
      </c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5"/>
      <c r="BD145" s="283" t="s">
        <v>61</v>
      </c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5"/>
      <c r="BT145" s="283" t="s">
        <v>175</v>
      </c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5"/>
      <c r="CJ145" s="283" t="s">
        <v>176</v>
      </c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5"/>
    </row>
    <row r="146" spans="1:105" s="31" customFormat="1" ht="12.75" hidden="1">
      <c r="A146" s="297">
        <v>1</v>
      </c>
      <c r="B146" s="297"/>
      <c r="C146" s="297"/>
      <c r="D146" s="297"/>
      <c r="E146" s="297"/>
      <c r="F146" s="297"/>
      <c r="G146" s="297"/>
      <c r="H146" s="297">
        <v>2</v>
      </c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>
        <v>4</v>
      </c>
      <c r="BE146" s="297"/>
      <c r="BF146" s="297"/>
      <c r="BG146" s="297"/>
      <c r="BH146" s="297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>
        <v>5</v>
      </c>
      <c r="BU146" s="297"/>
      <c r="BV146" s="297"/>
      <c r="BW146" s="297"/>
      <c r="BX146" s="297"/>
      <c r="BY146" s="297"/>
      <c r="BZ146" s="297"/>
      <c r="CA146" s="297"/>
      <c r="CB146" s="297"/>
      <c r="CC146" s="297"/>
      <c r="CD146" s="297"/>
      <c r="CE146" s="297"/>
      <c r="CF146" s="297"/>
      <c r="CG146" s="297"/>
      <c r="CH146" s="297"/>
      <c r="CI146" s="297"/>
      <c r="CJ146" s="297">
        <v>6</v>
      </c>
      <c r="CK146" s="297"/>
      <c r="CL146" s="297"/>
      <c r="CM146" s="297"/>
      <c r="CN146" s="297"/>
      <c r="CO146" s="297"/>
      <c r="CP146" s="297"/>
      <c r="CQ146" s="297"/>
      <c r="CR146" s="297"/>
      <c r="CS146" s="297"/>
      <c r="CT146" s="297"/>
      <c r="CU146" s="297"/>
      <c r="CV146" s="297"/>
      <c r="CW146" s="297"/>
      <c r="CX146" s="297"/>
      <c r="CY146" s="297"/>
      <c r="CZ146" s="297"/>
      <c r="DA146" s="297"/>
    </row>
    <row r="147" spans="1:107" s="32" customFormat="1" ht="15" customHeight="1" hidden="1">
      <c r="A147" s="295"/>
      <c r="B147" s="295"/>
      <c r="C147" s="295"/>
      <c r="D147" s="295"/>
      <c r="E147" s="295"/>
      <c r="F147" s="295"/>
      <c r="G147" s="295"/>
      <c r="H147" s="274">
        <v>0</v>
      </c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96">
        <v>0</v>
      </c>
      <c r="BE147" s="296"/>
      <c r="BF147" s="296"/>
      <c r="BG147" s="296"/>
      <c r="BH147" s="296"/>
      <c r="BI147" s="296"/>
      <c r="BJ147" s="296"/>
      <c r="BK147" s="296"/>
      <c r="BL147" s="296"/>
      <c r="BM147" s="296"/>
      <c r="BN147" s="296"/>
      <c r="BO147" s="296"/>
      <c r="BP147" s="296"/>
      <c r="BQ147" s="296"/>
      <c r="BR147" s="296"/>
      <c r="BS147" s="296"/>
      <c r="BT147" s="296">
        <v>0</v>
      </c>
      <c r="BU147" s="296"/>
      <c r="BV147" s="296"/>
      <c r="BW147" s="296"/>
      <c r="BX147" s="296"/>
      <c r="BY147" s="296"/>
      <c r="BZ147" s="296"/>
      <c r="CA147" s="296"/>
      <c r="CB147" s="296"/>
      <c r="CC147" s="296"/>
      <c r="CD147" s="296"/>
      <c r="CE147" s="296"/>
      <c r="CF147" s="296"/>
      <c r="CG147" s="296"/>
      <c r="CH147" s="296"/>
      <c r="CI147" s="296"/>
      <c r="CJ147" s="296">
        <v>0</v>
      </c>
      <c r="CK147" s="296"/>
      <c r="CL147" s="296"/>
      <c r="CM147" s="296"/>
      <c r="CN147" s="296"/>
      <c r="CO147" s="296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6"/>
      <c r="DB147" s="83"/>
      <c r="DC147" s="83"/>
    </row>
    <row r="148" spans="1:105" s="32" customFormat="1" ht="15" customHeight="1" hidden="1">
      <c r="A148" s="295"/>
      <c r="B148" s="295"/>
      <c r="C148" s="295"/>
      <c r="D148" s="295"/>
      <c r="E148" s="295"/>
      <c r="F148" s="295"/>
      <c r="G148" s="295"/>
      <c r="H148" s="324" t="s">
        <v>136</v>
      </c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5"/>
      <c r="BD148" s="296" t="s">
        <v>124</v>
      </c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 t="s">
        <v>124</v>
      </c>
      <c r="BU148" s="296"/>
      <c r="BV148" s="296"/>
      <c r="BW148" s="296"/>
      <c r="BX148" s="296"/>
      <c r="BY148" s="296"/>
      <c r="BZ148" s="296"/>
      <c r="CA148" s="296"/>
      <c r="CB148" s="296"/>
      <c r="CC148" s="296"/>
      <c r="CD148" s="296"/>
      <c r="CE148" s="296"/>
      <c r="CF148" s="296"/>
      <c r="CG148" s="296"/>
      <c r="CH148" s="296"/>
      <c r="CI148" s="296"/>
      <c r="CJ148" s="296" t="s">
        <v>124</v>
      </c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</row>
    <row r="149" ht="12" customHeight="1"/>
    <row r="150" spans="1:105" s="29" customFormat="1" ht="15">
      <c r="A150" s="330" t="s">
        <v>322</v>
      </c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  <c r="DA150" s="330"/>
    </row>
    <row r="151" spans="1:105" s="29" customFormat="1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</row>
    <row r="152" spans="1:134" ht="26.25" customHeight="1">
      <c r="A152" s="330" t="s">
        <v>131</v>
      </c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87" t="s">
        <v>345</v>
      </c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  <c r="BA152" s="387"/>
      <c r="BB152" s="387"/>
      <c r="BC152" s="387"/>
      <c r="BD152" s="387"/>
      <c r="BE152" s="387"/>
      <c r="BF152" s="387"/>
      <c r="BG152" s="387"/>
      <c r="BH152" s="387"/>
      <c r="BI152" s="387"/>
      <c r="BJ152" s="387"/>
      <c r="BK152" s="387"/>
      <c r="BL152" s="387"/>
      <c r="BM152" s="387"/>
      <c r="BN152" s="387"/>
      <c r="BO152" s="387"/>
      <c r="BP152" s="387"/>
      <c r="BQ152" s="387"/>
      <c r="BR152" s="387"/>
      <c r="BS152" s="387"/>
      <c r="BT152" s="387"/>
      <c r="BU152" s="387"/>
      <c r="BV152" s="387"/>
      <c r="BW152" s="387"/>
      <c r="BX152" s="387"/>
      <c r="BY152" s="387"/>
      <c r="BZ152" s="387"/>
      <c r="CA152" s="387"/>
      <c r="CB152" s="387"/>
      <c r="CC152" s="387"/>
      <c r="CD152" s="387"/>
      <c r="CE152" s="387"/>
      <c r="CF152" s="387"/>
      <c r="CG152" s="387"/>
      <c r="CH152" s="387"/>
      <c r="CI152" s="387"/>
      <c r="CJ152" s="387"/>
      <c r="CK152" s="387"/>
      <c r="CL152" s="387"/>
      <c r="CM152" s="387"/>
      <c r="CN152" s="387"/>
      <c r="CO152" s="387"/>
      <c r="CP152" s="387"/>
      <c r="CQ152" s="387"/>
      <c r="CR152" s="387"/>
      <c r="CS152" s="387"/>
      <c r="CT152" s="387"/>
      <c r="CU152" s="387"/>
      <c r="CV152" s="387"/>
      <c r="CW152" s="387"/>
      <c r="CX152" s="387"/>
      <c r="CY152" s="387"/>
      <c r="CZ152" s="387"/>
      <c r="DA152" s="100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</row>
    <row r="153" spans="42:105" ht="8.25" customHeight="1"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</row>
    <row r="154" spans="3:105" ht="14.25" customHeight="1" thickBot="1">
      <c r="C154" s="538" t="s">
        <v>277</v>
      </c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  <c r="AA154" s="538"/>
      <c r="AB154" s="538"/>
      <c r="AC154" s="538"/>
      <c r="AD154" s="538"/>
      <c r="AE154" s="53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</row>
    <row r="155" spans="1:105" s="30" customFormat="1" ht="45" customHeight="1">
      <c r="A155" s="381" t="s">
        <v>133</v>
      </c>
      <c r="B155" s="382"/>
      <c r="C155" s="382"/>
      <c r="D155" s="382"/>
      <c r="E155" s="382"/>
      <c r="F155" s="382"/>
      <c r="G155" s="383"/>
      <c r="H155" s="384" t="s">
        <v>44</v>
      </c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3"/>
      <c r="BD155" s="384" t="s">
        <v>62</v>
      </c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3"/>
      <c r="BT155" s="384" t="s">
        <v>177</v>
      </c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3"/>
      <c r="CJ155" s="384" t="s">
        <v>178</v>
      </c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  <c r="CZ155" s="382"/>
      <c r="DA155" s="502"/>
    </row>
    <row r="156" spans="1:105" s="31" customFormat="1" ht="12.75">
      <c r="A156" s="385">
        <v>1</v>
      </c>
      <c r="B156" s="386"/>
      <c r="C156" s="386"/>
      <c r="D156" s="386"/>
      <c r="E156" s="386"/>
      <c r="F156" s="386"/>
      <c r="G156" s="386"/>
      <c r="H156" s="386">
        <v>2</v>
      </c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86">
        <v>3</v>
      </c>
      <c r="BE156" s="386"/>
      <c r="BF156" s="386"/>
      <c r="BG156" s="386"/>
      <c r="BH156" s="386"/>
      <c r="BI156" s="386"/>
      <c r="BJ156" s="386"/>
      <c r="BK156" s="386"/>
      <c r="BL156" s="386"/>
      <c r="BM156" s="386"/>
      <c r="BN156" s="386"/>
      <c r="BO156" s="386"/>
      <c r="BP156" s="386"/>
      <c r="BQ156" s="386"/>
      <c r="BR156" s="386"/>
      <c r="BS156" s="386"/>
      <c r="BT156" s="386">
        <v>4</v>
      </c>
      <c r="BU156" s="386"/>
      <c r="BV156" s="386"/>
      <c r="BW156" s="386"/>
      <c r="BX156" s="386"/>
      <c r="BY156" s="386"/>
      <c r="BZ156" s="386"/>
      <c r="CA156" s="386"/>
      <c r="CB156" s="386"/>
      <c r="CC156" s="386"/>
      <c r="CD156" s="386"/>
      <c r="CE156" s="386"/>
      <c r="CF156" s="386"/>
      <c r="CG156" s="386"/>
      <c r="CH156" s="386"/>
      <c r="CI156" s="386"/>
      <c r="CJ156" s="386">
        <v>5</v>
      </c>
      <c r="CK156" s="386"/>
      <c r="CL156" s="386"/>
      <c r="CM156" s="386"/>
      <c r="CN156" s="386"/>
      <c r="CO156" s="386"/>
      <c r="CP156" s="386"/>
      <c r="CQ156" s="386"/>
      <c r="CR156" s="386"/>
      <c r="CS156" s="386"/>
      <c r="CT156" s="386"/>
      <c r="CU156" s="386"/>
      <c r="CV156" s="386"/>
      <c r="CW156" s="386"/>
      <c r="CX156" s="386"/>
      <c r="CY156" s="386"/>
      <c r="CZ156" s="386"/>
      <c r="DA156" s="503"/>
    </row>
    <row r="157" spans="1:110" s="32" customFormat="1" ht="27" customHeight="1">
      <c r="A157" s="368" t="s">
        <v>147</v>
      </c>
      <c r="B157" s="369"/>
      <c r="C157" s="369"/>
      <c r="D157" s="369"/>
      <c r="E157" s="369"/>
      <c r="F157" s="369"/>
      <c r="G157" s="369"/>
      <c r="H157" s="442" t="s">
        <v>301</v>
      </c>
      <c r="I157" s="442"/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F157" s="442"/>
      <c r="AG157" s="442"/>
      <c r="AH157" s="442"/>
      <c r="AI157" s="442"/>
      <c r="AJ157" s="442"/>
      <c r="AK157" s="442"/>
      <c r="AL157" s="442"/>
      <c r="AM157" s="442"/>
      <c r="AN157" s="442"/>
      <c r="AO157" s="442"/>
      <c r="AP157" s="442"/>
      <c r="AQ157" s="442"/>
      <c r="AR157" s="442"/>
      <c r="AS157" s="442"/>
      <c r="AT157" s="442"/>
      <c r="AU157" s="442"/>
      <c r="AV157" s="442"/>
      <c r="AW157" s="442"/>
      <c r="AX157" s="442"/>
      <c r="AY157" s="442"/>
      <c r="AZ157" s="442"/>
      <c r="BA157" s="442"/>
      <c r="BB157" s="442"/>
      <c r="BC157" s="442"/>
      <c r="BD157" s="404" t="s">
        <v>300</v>
      </c>
      <c r="BE157" s="405"/>
      <c r="BF157" s="405"/>
      <c r="BG157" s="405"/>
      <c r="BH157" s="405"/>
      <c r="BI157" s="405"/>
      <c r="BJ157" s="405"/>
      <c r="BK157" s="405"/>
      <c r="BL157" s="405"/>
      <c r="BM157" s="405"/>
      <c r="BN157" s="405"/>
      <c r="BO157" s="405"/>
      <c r="BP157" s="405"/>
      <c r="BQ157" s="405"/>
      <c r="BR157" s="405"/>
      <c r="BS157" s="406"/>
      <c r="BT157" s="402">
        <v>12</v>
      </c>
      <c r="BU157" s="402"/>
      <c r="BV157" s="402"/>
      <c r="BW157" s="402"/>
      <c r="BX157" s="402"/>
      <c r="BY157" s="402"/>
      <c r="BZ157" s="402"/>
      <c r="CA157" s="402"/>
      <c r="CB157" s="402"/>
      <c r="CC157" s="402"/>
      <c r="CD157" s="402"/>
      <c r="CE157" s="402"/>
      <c r="CF157" s="402"/>
      <c r="CG157" s="402"/>
      <c r="CH157" s="402"/>
      <c r="CI157" s="402"/>
      <c r="CJ157" s="222">
        <v>19421.5</v>
      </c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120"/>
      <c r="DF157" s="86"/>
    </row>
    <row r="158" spans="1:105" s="32" customFormat="1" ht="25.5" customHeight="1">
      <c r="A158" s="368" t="s">
        <v>151</v>
      </c>
      <c r="B158" s="369"/>
      <c r="C158" s="369"/>
      <c r="D158" s="369"/>
      <c r="E158" s="369"/>
      <c r="F158" s="369"/>
      <c r="G158" s="369"/>
      <c r="H158" s="442" t="s">
        <v>302</v>
      </c>
      <c r="I158" s="442"/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  <c r="AG158" s="442"/>
      <c r="AH158" s="442"/>
      <c r="AI158" s="442"/>
      <c r="AJ158" s="442"/>
      <c r="AK158" s="442"/>
      <c r="AL158" s="442"/>
      <c r="AM158" s="442"/>
      <c r="AN158" s="442"/>
      <c r="AO158" s="442"/>
      <c r="AP158" s="442"/>
      <c r="AQ158" s="442"/>
      <c r="AR158" s="442"/>
      <c r="AS158" s="442"/>
      <c r="AT158" s="442"/>
      <c r="AU158" s="442"/>
      <c r="AV158" s="442"/>
      <c r="AW158" s="442"/>
      <c r="AX158" s="442"/>
      <c r="AY158" s="442"/>
      <c r="AZ158" s="442"/>
      <c r="BA158" s="442"/>
      <c r="BB158" s="442"/>
      <c r="BC158" s="442"/>
      <c r="BD158" s="404" t="s">
        <v>300</v>
      </c>
      <c r="BE158" s="405"/>
      <c r="BF158" s="405"/>
      <c r="BG158" s="405"/>
      <c r="BH158" s="405"/>
      <c r="BI158" s="405"/>
      <c r="BJ158" s="405"/>
      <c r="BK158" s="405"/>
      <c r="BL158" s="405"/>
      <c r="BM158" s="405"/>
      <c r="BN158" s="405"/>
      <c r="BO158" s="405"/>
      <c r="BP158" s="405"/>
      <c r="BQ158" s="405"/>
      <c r="BR158" s="405"/>
      <c r="BS158" s="406"/>
      <c r="BT158" s="402">
        <v>12</v>
      </c>
      <c r="BU158" s="402"/>
      <c r="BV158" s="402"/>
      <c r="BW158" s="402"/>
      <c r="BX158" s="402"/>
      <c r="BY158" s="402"/>
      <c r="BZ158" s="402"/>
      <c r="CA158" s="402"/>
      <c r="CB158" s="402"/>
      <c r="CC158" s="402"/>
      <c r="CD158" s="402"/>
      <c r="CE158" s="402"/>
      <c r="CF158" s="402"/>
      <c r="CG158" s="402"/>
      <c r="CH158" s="402"/>
      <c r="CI158" s="402"/>
      <c r="CJ158" s="222">
        <v>11527.8</v>
      </c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120"/>
    </row>
    <row r="159" spans="1:105" s="32" customFormat="1" ht="25.5" customHeight="1">
      <c r="A159" s="394" t="s">
        <v>157</v>
      </c>
      <c r="B159" s="357"/>
      <c r="C159" s="357"/>
      <c r="D159" s="357"/>
      <c r="E159" s="357"/>
      <c r="F159" s="357"/>
      <c r="G159" s="395"/>
      <c r="H159" s="342" t="s">
        <v>290</v>
      </c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4"/>
      <c r="BD159" s="404" t="s">
        <v>300</v>
      </c>
      <c r="BE159" s="405"/>
      <c r="BF159" s="405"/>
      <c r="BG159" s="405"/>
      <c r="BH159" s="405"/>
      <c r="BI159" s="405"/>
      <c r="BJ159" s="405"/>
      <c r="BK159" s="405"/>
      <c r="BL159" s="405"/>
      <c r="BM159" s="405"/>
      <c r="BN159" s="405"/>
      <c r="BO159" s="405"/>
      <c r="BP159" s="405"/>
      <c r="BQ159" s="405"/>
      <c r="BR159" s="405"/>
      <c r="BS159" s="406"/>
      <c r="BT159" s="345">
        <v>1</v>
      </c>
      <c r="BU159" s="346"/>
      <c r="BV159" s="346"/>
      <c r="BW159" s="346"/>
      <c r="BX159" s="346"/>
      <c r="BY159" s="346"/>
      <c r="BZ159" s="346"/>
      <c r="CA159" s="346"/>
      <c r="CB159" s="346"/>
      <c r="CC159" s="346"/>
      <c r="CD159" s="346"/>
      <c r="CE159" s="346"/>
      <c r="CF159" s="346"/>
      <c r="CG159" s="346"/>
      <c r="CH159" s="346"/>
      <c r="CI159" s="347"/>
      <c r="CJ159" s="222">
        <v>3160</v>
      </c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4"/>
      <c r="DA159" s="91">
        <f>SUM(CJ159)</f>
        <v>3160</v>
      </c>
    </row>
    <row r="160" spans="1:105" s="32" customFormat="1" ht="25.5" customHeight="1">
      <c r="A160" s="394" t="s">
        <v>259</v>
      </c>
      <c r="B160" s="357"/>
      <c r="C160" s="357"/>
      <c r="D160" s="357"/>
      <c r="E160" s="357"/>
      <c r="F160" s="357"/>
      <c r="G160" s="395"/>
      <c r="H160" s="342" t="s">
        <v>303</v>
      </c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  <c r="AY160" s="343"/>
      <c r="AZ160" s="343"/>
      <c r="BA160" s="343"/>
      <c r="BB160" s="343"/>
      <c r="BC160" s="344"/>
      <c r="BD160" s="404" t="s">
        <v>300</v>
      </c>
      <c r="BE160" s="405"/>
      <c r="BF160" s="405"/>
      <c r="BG160" s="405"/>
      <c r="BH160" s="405"/>
      <c r="BI160" s="405"/>
      <c r="BJ160" s="405"/>
      <c r="BK160" s="405"/>
      <c r="BL160" s="405"/>
      <c r="BM160" s="405"/>
      <c r="BN160" s="405"/>
      <c r="BO160" s="405"/>
      <c r="BP160" s="405"/>
      <c r="BQ160" s="405"/>
      <c r="BR160" s="405"/>
      <c r="BS160" s="406"/>
      <c r="BT160" s="345">
        <v>2</v>
      </c>
      <c r="BU160" s="346"/>
      <c r="BV160" s="346"/>
      <c r="BW160" s="346"/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7"/>
      <c r="CJ160" s="222">
        <v>462</v>
      </c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351"/>
    </row>
    <row r="161" spans="1:105" s="32" customFormat="1" ht="27" customHeight="1">
      <c r="A161" s="394" t="s">
        <v>260</v>
      </c>
      <c r="B161" s="357"/>
      <c r="C161" s="357"/>
      <c r="D161" s="357"/>
      <c r="E161" s="357"/>
      <c r="F161" s="357"/>
      <c r="G161" s="395"/>
      <c r="H161" s="342" t="s">
        <v>304</v>
      </c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343"/>
      <c r="BA161" s="343"/>
      <c r="BB161" s="343"/>
      <c r="BC161" s="344"/>
      <c r="BD161" s="404" t="s">
        <v>300</v>
      </c>
      <c r="BE161" s="405"/>
      <c r="BF161" s="405"/>
      <c r="BG161" s="405"/>
      <c r="BH161" s="405"/>
      <c r="BI161" s="405"/>
      <c r="BJ161" s="405"/>
      <c r="BK161" s="405"/>
      <c r="BL161" s="405"/>
      <c r="BM161" s="405"/>
      <c r="BN161" s="405"/>
      <c r="BO161" s="405"/>
      <c r="BP161" s="405"/>
      <c r="BQ161" s="405"/>
      <c r="BR161" s="405"/>
      <c r="BS161" s="406"/>
      <c r="BT161" s="346">
        <v>1</v>
      </c>
      <c r="BU161" s="346"/>
      <c r="BV161" s="346"/>
      <c r="BW161" s="346"/>
      <c r="BX161" s="346"/>
      <c r="BY161" s="346"/>
      <c r="BZ161" s="346"/>
      <c r="CA161" s="346"/>
      <c r="CB161" s="346"/>
      <c r="CC161" s="346"/>
      <c r="CD161" s="346"/>
      <c r="CE161" s="346"/>
      <c r="CF161" s="346"/>
      <c r="CG161" s="346"/>
      <c r="CH161" s="346"/>
      <c r="CI161" s="347"/>
      <c r="CJ161" s="222">
        <v>4768</v>
      </c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4"/>
      <c r="DA161" s="91">
        <f aca="true" t="shared" si="1" ref="DA161:DA166">SUM(CJ161)</f>
        <v>4768</v>
      </c>
    </row>
    <row r="162" spans="1:105" s="32" customFormat="1" ht="27.75" customHeight="1">
      <c r="A162" s="394" t="s">
        <v>261</v>
      </c>
      <c r="B162" s="357"/>
      <c r="C162" s="357"/>
      <c r="D162" s="357"/>
      <c r="E162" s="357"/>
      <c r="F162" s="357"/>
      <c r="G162" s="395"/>
      <c r="H162" s="342" t="s">
        <v>367</v>
      </c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4"/>
      <c r="BD162" s="404" t="s">
        <v>300</v>
      </c>
      <c r="BE162" s="405"/>
      <c r="BF162" s="405"/>
      <c r="BG162" s="405"/>
      <c r="BH162" s="405"/>
      <c r="BI162" s="405"/>
      <c r="BJ162" s="405"/>
      <c r="BK162" s="405"/>
      <c r="BL162" s="405"/>
      <c r="BM162" s="405"/>
      <c r="BN162" s="405"/>
      <c r="BO162" s="405"/>
      <c r="BP162" s="405"/>
      <c r="BQ162" s="405"/>
      <c r="BR162" s="405"/>
      <c r="BS162" s="406"/>
      <c r="BT162" s="345">
        <v>4</v>
      </c>
      <c r="BU162" s="346"/>
      <c r="BV162" s="346"/>
      <c r="BW162" s="346"/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7"/>
      <c r="CJ162" s="222">
        <v>35208</v>
      </c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4"/>
      <c r="DA162" s="91">
        <f t="shared" si="1"/>
        <v>35208</v>
      </c>
    </row>
    <row r="163" spans="1:105" ht="36.75" customHeight="1">
      <c r="A163" s="368" t="s">
        <v>262</v>
      </c>
      <c r="B163" s="369"/>
      <c r="C163" s="369"/>
      <c r="D163" s="369"/>
      <c r="E163" s="369"/>
      <c r="F163" s="369"/>
      <c r="G163" s="369"/>
      <c r="H163" s="442" t="s">
        <v>366</v>
      </c>
      <c r="I163" s="442"/>
      <c r="J163" s="442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F163" s="442"/>
      <c r="AG163" s="442"/>
      <c r="AH163" s="442"/>
      <c r="AI163" s="442"/>
      <c r="AJ163" s="442"/>
      <c r="AK163" s="442"/>
      <c r="AL163" s="442"/>
      <c r="AM163" s="442"/>
      <c r="AN163" s="442"/>
      <c r="AO163" s="442"/>
      <c r="AP163" s="442"/>
      <c r="AQ163" s="442"/>
      <c r="AR163" s="442"/>
      <c r="AS163" s="442"/>
      <c r="AT163" s="442"/>
      <c r="AU163" s="442"/>
      <c r="AV163" s="442"/>
      <c r="AW163" s="442"/>
      <c r="AX163" s="442"/>
      <c r="AY163" s="442"/>
      <c r="AZ163" s="442"/>
      <c r="BA163" s="442"/>
      <c r="BB163" s="442"/>
      <c r="BC163" s="442"/>
      <c r="BD163" s="404" t="s">
        <v>300</v>
      </c>
      <c r="BE163" s="405"/>
      <c r="BF163" s="405"/>
      <c r="BG163" s="405"/>
      <c r="BH163" s="405"/>
      <c r="BI163" s="405"/>
      <c r="BJ163" s="405"/>
      <c r="BK163" s="405"/>
      <c r="BL163" s="405"/>
      <c r="BM163" s="405"/>
      <c r="BN163" s="405"/>
      <c r="BO163" s="405"/>
      <c r="BP163" s="405"/>
      <c r="BQ163" s="405"/>
      <c r="BR163" s="405"/>
      <c r="BS163" s="406"/>
      <c r="BT163" s="345">
        <v>12</v>
      </c>
      <c r="BU163" s="346"/>
      <c r="BV163" s="346"/>
      <c r="BW163" s="346"/>
      <c r="BX163" s="346"/>
      <c r="BY163" s="346"/>
      <c r="BZ163" s="346"/>
      <c r="CA163" s="346"/>
      <c r="CB163" s="346"/>
      <c r="CC163" s="346"/>
      <c r="CD163" s="346"/>
      <c r="CE163" s="346"/>
      <c r="CF163" s="346"/>
      <c r="CG163" s="346"/>
      <c r="CH163" s="346"/>
      <c r="CI163" s="347"/>
      <c r="CJ163" s="222">
        <v>48000</v>
      </c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120"/>
    </row>
    <row r="164" spans="1:105" s="32" customFormat="1" ht="29.25" customHeight="1">
      <c r="A164" s="394" t="s">
        <v>263</v>
      </c>
      <c r="B164" s="357"/>
      <c r="C164" s="357"/>
      <c r="D164" s="357"/>
      <c r="E164" s="357"/>
      <c r="F164" s="357"/>
      <c r="G164" s="395"/>
      <c r="H164" s="342" t="s">
        <v>305</v>
      </c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3"/>
      <c r="AZ164" s="343"/>
      <c r="BA164" s="343"/>
      <c r="BB164" s="343"/>
      <c r="BC164" s="344"/>
      <c r="BD164" s="404" t="s">
        <v>300</v>
      </c>
      <c r="BE164" s="405"/>
      <c r="BF164" s="405"/>
      <c r="BG164" s="405"/>
      <c r="BH164" s="405"/>
      <c r="BI164" s="405"/>
      <c r="BJ164" s="405"/>
      <c r="BK164" s="405"/>
      <c r="BL164" s="405"/>
      <c r="BM164" s="405"/>
      <c r="BN164" s="405"/>
      <c r="BO164" s="405"/>
      <c r="BP164" s="405"/>
      <c r="BQ164" s="405"/>
      <c r="BR164" s="405"/>
      <c r="BS164" s="406"/>
      <c r="BT164" s="345">
        <v>12</v>
      </c>
      <c r="BU164" s="346"/>
      <c r="BV164" s="346"/>
      <c r="BW164" s="346"/>
      <c r="BX164" s="346"/>
      <c r="BY164" s="346"/>
      <c r="BZ164" s="346"/>
      <c r="CA164" s="346"/>
      <c r="CB164" s="346"/>
      <c r="CC164" s="346"/>
      <c r="CD164" s="346"/>
      <c r="CE164" s="346"/>
      <c r="CF164" s="346"/>
      <c r="CG164" s="346"/>
      <c r="CH164" s="346"/>
      <c r="CI164" s="347"/>
      <c r="CJ164" s="222">
        <v>7020.6</v>
      </c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4"/>
      <c r="DA164" s="91">
        <f>SUM(CJ164)</f>
        <v>7020.6</v>
      </c>
    </row>
    <row r="165" spans="1:105" s="32" customFormat="1" ht="25.5" customHeight="1">
      <c r="A165" s="394" t="s">
        <v>264</v>
      </c>
      <c r="B165" s="357"/>
      <c r="C165" s="357"/>
      <c r="D165" s="357"/>
      <c r="E165" s="357"/>
      <c r="F165" s="357"/>
      <c r="G165" s="395"/>
      <c r="H165" s="342" t="s">
        <v>306</v>
      </c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4"/>
      <c r="BD165" s="404" t="s">
        <v>300</v>
      </c>
      <c r="BE165" s="405"/>
      <c r="BF165" s="405"/>
      <c r="BG165" s="405"/>
      <c r="BH165" s="405"/>
      <c r="BI165" s="405"/>
      <c r="BJ165" s="405"/>
      <c r="BK165" s="405"/>
      <c r="BL165" s="405"/>
      <c r="BM165" s="405"/>
      <c r="BN165" s="405"/>
      <c r="BO165" s="405"/>
      <c r="BP165" s="405"/>
      <c r="BQ165" s="405"/>
      <c r="BR165" s="405"/>
      <c r="BS165" s="406"/>
      <c r="BT165" s="345">
        <v>1</v>
      </c>
      <c r="BU165" s="346"/>
      <c r="BV165" s="346"/>
      <c r="BW165" s="346"/>
      <c r="BX165" s="346"/>
      <c r="BY165" s="346"/>
      <c r="BZ165" s="346"/>
      <c r="CA165" s="346"/>
      <c r="CB165" s="346"/>
      <c r="CC165" s="346"/>
      <c r="CD165" s="346"/>
      <c r="CE165" s="346"/>
      <c r="CF165" s="346"/>
      <c r="CG165" s="346"/>
      <c r="CH165" s="346"/>
      <c r="CI165" s="347"/>
      <c r="CJ165" s="222">
        <v>10225</v>
      </c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4"/>
      <c r="DA165" s="91">
        <f>SUM(CJ165)</f>
        <v>10225</v>
      </c>
    </row>
    <row r="166" spans="1:105" s="32" customFormat="1" ht="25.5" customHeight="1">
      <c r="A166" s="394" t="s">
        <v>79</v>
      </c>
      <c r="B166" s="357"/>
      <c r="C166" s="357"/>
      <c r="D166" s="357"/>
      <c r="E166" s="357"/>
      <c r="F166" s="357"/>
      <c r="G166" s="395"/>
      <c r="H166" s="342" t="s">
        <v>307</v>
      </c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/>
      <c r="BB166" s="343"/>
      <c r="BC166" s="344"/>
      <c r="BD166" s="404" t="s">
        <v>300</v>
      </c>
      <c r="BE166" s="405"/>
      <c r="BF166" s="405"/>
      <c r="BG166" s="405"/>
      <c r="BH166" s="405"/>
      <c r="BI166" s="405"/>
      <c r="BJ166" s="405"/>
      <c r="BK166" s="405"/>
      <c r="BL166" s="405"/>
      <c r="BM166" s="405"/>
      <c r="BN166" s="405"/>
      <c r="BO166" s="405"/>
      <c r="BP166" s="405"/>
      <c r="BQ166" s="405"/>
      <c r="BR166" s="405"/>
      <c r="BS166" s="406"/>
      <c r="BT166" s="345">
        <v>1</v>
      </c>
      <c r="BU166" s="346"/>
      <c r="BV166" s="346"/>
      <c r="BW166" s="346"/>
      <c r="BX166" s="346"/>
      <c r="BY166" s="346"/>
      <c r="BZ166" s="346"/>
      <c r="CA166" s="346"/>
      <c r="CB166" s="346"/>
      <c r="CC166" s="346"/>
      <c r="CD166" s="346"/>
      <c r="CE166" s="346"/>
      <c r="CF166" s="346"/>
      <c r="CG166" s="346"/>
      <c r="CH166" s="346"/>
      <c r="CI166" s="347"/>
      <c r="CJ166" s="222">
        <v>8700</v>
      </c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4"/>
      <c r="DA166" s="91">
        <f t="shared" si="1"/>
        <v>8700</v>
      </c>
    </row>
    <row r="167" spans="1:105" s="32" customFormat="1" ht="25.5" customHeight="1">
      <c r="A167" s="394" t="s">
        <v>265</v>
      </c>
      <c r="B167" s="357"/>
      <c r="C167" s="357"/>
      <c r="D167" s="357"/>
      <c r="E167" s="357"/>
      <c r="F167" s="357"/>
      <c r="G167" s="395"/>
      <c r="H167" s="342" t="s">
        <v>308</v>
      </c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  <c r="AY167" s="343"/>
      <c r="AZ167" s="343"/>
      <c r="BA167" s="343"/>
      <c r="BB167" s="343"/>
      <c r="BC167" s="344"/>
      <c r="BD167" s="404" t="s">
        <v>300</v>
      </c>
      <c r="BE167" s="405"/>
      <c r="BF167" s="405"/>
      <c r="BG167" s="405"/>
      <c r="BH167" s="405"/>
      <c r="BI167" s="405"/>
      <c r="BJ167" s="405"/>
      <c r="BK167" s="405"/>
      <c r="BL167" s="405"/>
      <c r="BM167" s="405"/>
      <c r="BN167" s="405"/>
      <c r="BO167" s="405"/>
      <c r="BP167" s="405"/>
      <c r="BQ167" s="405"/>
      <c r="BR167" s="405"/>
      <c r="BS167" s="406"/>
      <c r="BT167" s="345">
        <v>1</v>
      </c>
      <c r="BU167" s="346"/>
      <c r="BV167" s="346"/>
      <c r="BW167" s="346"/>
      <c r="BX167" s="346"/>
      <c r="BY167" s="346"/>
      <c r="BZ167" s="346"/>
      <c r="CA167" s="346"/>
      <c r="CB167" s="346"/>
      <c r="CC167" s="346"/>
      <c r="CD167" s="346"/>
      <c r="CE167" s="346"/>
      <c r="CF167" s="346"/>
      <c r="CG167" s="346"/>
      <c r="CH167" s="346"/>
      <c r="CI167" s="347"/>
      <c r="CJ167" s="222">
        <v>2180</v>
      </c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4"/>
      <c r="DA167" s="91">
        <f>SUM(CJ167)</f>
        <v>2180</v>
      </c>
    </row>
    <row r="168" spans="1:105" s="32" customFormat="1" ht="25.5" customHeight="1" hidden="1">
      <c r="A168" s="394" t="s">
        <v>266</v>
      </c>
      <c r="B168" s="357"/>
      <c r="C168" s="357"/>
      <c r="D168" s="357"/>
      <c r="E168" s="357"/>
      <c r="F168" s="357"/>
      <c r="G168" s="395"/>
      <c r="H168" s="342" t="s">
        <v>333</v>
      </c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  <c r="AY168" s="343"/>
      <c r="AZ168" s="343"/>
      <c r="BA168" s="343"/>
      <c r="BB168" s="343"/>
      <c r="BC168" s="344"/>
      <c r="BD168" s="404" t="s">
        <v>300</v>
      </c>
      <c r="BE168" s="405"/>
      <c r="BF168" s="405"/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6"/>
      <c r="BT168" s="94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>
        <v>1</v>
      </c>
      <c r="CE168" s="95"/>
      <c r="CF168" s="95"/>
      <c r="CG168" s="95"/>
      <c r="CH168" s="95"/>
      <c r="CI168" s="96"/>
      <c r="CJ168" s="222">
        <v>0</v>
      </c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4"/>
      <c r="DA168" s="97"/>
    </row>
    <row r="169" spans="1:105" s="32" customFormat="1" ht="25.5" customHeight="1" hidden="1">
      <c r="A169" s="394" t="s">
        <v>267</v>
      </c>
      <c r="B169" s="357"/>
      <c r="C169" s="357"/>
      <c r="D169" s="357"/>
      <c r="E169" s="357"/>
      <c r="F169" s="357"/>
      <c r="G169" s="395"/>
      <c r="H169" s="342" t="s">
        <v>334</v>
      </c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4"/>
      <c r="BD169" s="404" t="s">
        <v>300</v>
      </c>
      <c r="BE169" s="405"/>
      <c r="BF169" s="405"/>
      <c r="BG169" s="405"/>
      <c r="BH169" s="405"/>
      <c r="BI169" s="405"/>
      <c r="BJ169" s="405"/>
      <c r="BK169" s="405"/>
      <c r="BL169" s="405"/>
      <c r="BM169" s="405"/>
      <c r="BN169" s="405"/>
      <c r="BO169" s="405"/>
      <c r="BP169" s="405"/>
      <c r="BQ169" s="405"/>
      <c r="BR169" s="405"/>
      <c r="BS169" s="406"/>
      <c r="BT169" s="94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>
        <v>1</v>
      </c>
      <c r="CE169" s="95"/>
      <c r="CF169" s="95"/>
      <c r="CG169" s="95"/>
      <c r="CH169" s="95"/>
      <c r="CI169" s="96"/>
      <c r="CJ169" s="222">
        <v>0</v>
      </c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4"/>
      <c r="DA169" s="97"/>
    </row>
    <row r="170" spans="1:110" s="32" customFormat="1" ht="15" customHeight="1" thickBot="1">
      <c r="A170" s="370"/>
      <c r="B170" s="371"/>
      <c r="C170" s="371"/>
      <c r="D170" s="371"/>
      <c r="E170" s="371"/>
      <c r="F170" s="371"/>
      <c r="G170" s="372"/>
      <c r="H170" s="373" t="s">
        <v>291</v>
      </c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5"/>
      <c r="BD170" s="376"/>
      <c r="BE170" s="377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 s="377"/>
      <c r="BP170" s="377"/>
      <c r="BQ170" s="377"/>
      <c r="BR170" s="377"/>
      <c r="BS170" s="378"/>
      <c r="BT170" s="376"/>
      <c r="BU170" s="377"/>
      <c r="BV170" s="377"/>
      <c r="BW170" s="377"/>
      <c r="BX170" s="377"/>
      <c r="BY170" s="377"/>
      <c r="BZ170" s="377"/>
      <c r="CA170" s="377"/>
      <c r="CB170" s="377"/>
      <c r="CC170" s="377"/>
      <c r="CD170" s="377"/>
      <c r="CE170" s="377"/>
      <c r="CF170" s="377"/>
      <c r="CG170" s="377"/>
      <c r="CH170" s="377"/>
      <c r="CI170" s="378"/>
      <c r="CJ170" s="339">
        <f>SUM(CJ157:CJ169)</f>
        <v>150672.90000000002</v>
      </c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40"/>
      <c r="CZ170" s="379"/>
      <c r="DA170" s="98">
        <f>SUM(CJ170)</f>
        <v>150672.90000000002</v>
      </c>
      <c r="DF170" s="86"/>
    </row>
    <row r="171" spans="1:105" s="32" customFormat="1" ht="15" customHeight="1">
      <c r="A171" s="80"/>
      <c r="B171" s="80"/>
      <c r="C171" s="80"/>
      <c r="D171" s="80"/>
      <c r="E171" s="80"/>
      <c r="F171" s="80"/>
      <c r="G171" s="80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3"/>
    </row>
    <row r="172" spans="1:105" s="29" customFormat="1" ht="15">
      <c r="A172" s="330" t="s">
        <v>323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330"/>
      <c r="BD172" s="330"/>
      <c r="BE172" s="330"/>
      <c r="BF172" s="330"/>
      <c r="BG172" s="330"/>
      <c r="BH172" s="330"/>
      <c r="BI172" s="330"/>
      <c r="BJ172" s="330"/>
      <c r="BK172" s="330"/>
      <c r="BL172" s="330"/>
      <c r="BM172" s="330"/>
      <c r="BN172" s="330"/>
      <c r="BO172" s="330"/>
      <c r="BP172" s="330"/>
      <c r="BQ172" s="330"/>
      <c r="BR172" s="330"/>
      <c r="BS172" s="330"/>
      <c r="BT172" s="330"/>
      <c r="BU172" s="330"/>
      <c r="BV172" s="330"/>
      <c r="BW172" s="330"/>
      <c r="BX172" s="330"/>
      <c r="BY172" s="330"/>
      <c r="BZ172" s="330"/>
      <c r="CA172" s="330"/>
      <c r="CB172" s="330"/>
      <c r="CC172" s="330"/>
      <c r="CD172" s="330"/>
      <c r="CE172" s="330"/>
      <c r="CF172" s="330"/>
      <c r="CG172" s="330"/>
      <c r="CH172" s="330"/>
      <c r="CI172" s="330"/>
      <c r="CJ172" s="330"/>
      <c r="CK172" s="330"/>
      <c r="CL172" s="330"/>
      <c r="CM172" s="330"/>
      <c r="CN172" s="330"/>
      <c r="CO172" s="330"/>
      <c r="CP172" s="330"/>
      <c r="CQ172" s="330"/>
      <c r="CR172" s="330"/>
      <c r="CS172" s="330"/>
      <c r="CT172" s="330"/>
      <c r="CU172" s="330"/>
      <c r="CV172" s="330"/>
      <c r="CW172" s="330"/>
      <c r="CX172" s="330"/>
      <c r="CY172" s="330"/>
      <c r="CZ172" s="330"/>
      <c r="DA172" s="330"/>
    </row>
    <row r="173" spans="1:105" s="29" customFormat="1" ht="9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</row>
    <row r="174" spans="1:132" ht="28.5" customHeight="1">
      <c r="A174" s="330" t="s">
        <v>131</v>
      </c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87" t="s">
        <v>345</v>
      </c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387"/>
      <c r="BD174" s="387"/>
      <c r="BE174" s="387"/>
      <c r="BF174" s="387"/>
      <c r="BG174" s="387"/>
      <c r="BH174" s="387"/>
      <c r="BI174" s="387"/>
      <c r="BJ174" s="387"/>
      <c r="BK174" s="387"/>
      <c r="BL174" s="387"/>
      <c r="BM174" s="387"/>
      <c r="BN174" s="387"/>
      <c r="BO174" s="387"/>
      <c r="BP174" s="387"/>
      <c r="BQ174" s="387"/>
      <c r="BR174" s="387"/>
      <c r="BS174" s="387"/>
      <c r="BT174" s="387"/>
      <c r="BU174" s="387"/>
      <c r="BV174" s="387"/>
      <c r="BW174" s="387"/>
      <c r="BX174" s="387"/>
      <c r="BY174" s="387"/>
      <c r="BZ174" s="387"/>
      <c r="CA174" s="387"/>
      <c r="CB174" s="387"/>
      <c r="CC174" s="387"/>
      <c r="CD174" s="387"/>
      <c r="CE174" s="387"/>
      <c r="CF174" s="387"/>
      <c r="CG174" s="387"/>
      <c r="CH174" s="387"/>
      <c r="CI174" s="387"/>
      <c r="CJ174" s="387"/>
      <c r="CK174" s="387"/>
      <c r="CL174" s="387"/>
      <c r="CM174" s="387"/>
      <c r="CN174" s="387"/>
      <c r="CO174" s="387"/>
      <c r="CP174" s="387"/>
      <c r="CQ174" s="387"/>
      <c r="CR174" s="387"/>
      <c r="CS174" s="387"/>
      <c r="CT174" s="387"/>
      <c r="CU174" s="387"/>
      <c r="CV174" s="387"/>
      <c r="CW174" s="387"/>
      <c r="CX174" s="387"/>
      <c r="CY174" s="387"/>
      <c r="CZ174" s="387"/>
      <c r="DA174" s="100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</row>
    <row r="175" spans="42:132" ht="8.25" customHeight="1"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</row>
    <row r="176" spans="1:105" ht="14.25" customHeight="1" thickBot="1">
      <c r="A176" s="548" t="s">
        <v>277</v>
      </c>
      <c r="B176" s="548"/>
      <c r="C176" s="548"/>
      <c r="D176" s="548"/>
      <c r="E176" s="548"/>
      <c r="F176" s="548"/>
      <c r="G176" s="548"/>
      <c r="H176" s="548"/>
      <c r="I176" s="548"/>
      <c r="J176" s="548"/>
      <c r="K176" s="548"/>
      <c r="L176" s="548"/>
      <c r="M176" s="548"/>
      <c r="N176" s="548"/>
      <c r="O176" s="548"/>
      <c r="P176" s="548"/>
      <c r="Q176" s="548"/>
      <c r="R176" s="548"/>
      <c r="S176" s="548"/>
      <c r="T176" s="548"/>
      <c r="U176" s="548"/>
      <c r="V176" s="548"/>
      <c r="W176" s="548"/>
      <c r="X176" s="548"/>
      <c r="Y176" s="548"/>
      <c r="Z176" s="548"/>
      <c r="AA176" s="548"/>
      <c r="AB176" s="548"/>
      <c r="AC176" s="54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</row>
    <row r="177" spans="1:105" ht="30" customHeight="1">
      <c r="A177" s="381" t="s">
        <v>133</v>
      </c>
      <c r="B177" s="382"/>
      <c r="C177" s="382"/>
      <c r="D177" s="382"/>
      <c r="E177" s="382"/>
      <c r="F177" s="382"/>
      <c r="G177" s="383"/>
      <c r="H177" s="360" t="s">
        <v>44</v>
      </c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7"/>
      <c r="BT177" s="384" t="s">
        <v>63</v>
      </c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3"/>
      <c r="CJ177" s="384" t="s">
        <v>179</v>
      </c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502"/>
    </row>
    <row r="178" spans="1:105" s="24" customFormat="1" ht="12.75">
      <c r="A178" s="385">
        <v>1</v>
      </c>
      <c r="B178" s="386"/>
      <c r="C178" s="386"/>
      <c r="D178" s="386"/>
      <c r="E178" s="386"/>
      <c r="F178" s="386"/>
      <c r="G178" s="386"/>
      <c r="H178" s="363">
        <v>2</v>
      </c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5"/>
      <c r="BT178" s="386">
        <v>3</v>
      </c>
      <c r="BU178" s="386"/>
      <c r="BV178" s="386"/>
      <c r="BW178" s="386"/>
      <c r="BX178" s="386"/>
      <c r="BY178" s="386"/>
      <c r="BZ178" s="386"/>
      <c r="CA178" s="386"/>
      <c r="CB178" s="386"/>
      <c r="CC178" s="386"/>
      <c r="CD178" s="386"/>
      <c r="CE178" s="386"/>
      <c r="CF178" s="386"/>
      <c r="CG178" s="386"/>
      <c r="CH178" s="386"/>
      <c r="CI178" s="386"/>
      <c r="CJ178" s="386">
        <v>4</v>
      </c>
      <c r="CK178" s="386"/>
      <c r="CL178" s="386"/>
      <c r="CM178" s="386"/>
      <c r="CN178" s="386"/>
      <c r="CO178" s="386"/>
      <c r="CP178" s="386"/>
      <c r="CQ178" s="386"/>
      <c r="CR178" s="386"/>
      <c r="CS178" s="386"/>
      <c r="CT178" s="386"/>
      <c r="CU178" s="386"/>
      <c r="CV178" s="386"/>
      <c r="CW178" s="386"/>
      <c r="CX178" s="386"/>
      <c r="CY178" s="386"/>
      <c r="CZ178" s="386"/>
      <c r="DA178" s="503"/>
    </row>
    <row r="179" spans="1:105" ht="15" customHeight="1">
      <c r="A179" s="368" t="s">
        <v>147</v>
      </c>
      <c r="B179" s="369"/>
      <c r="C179" s="369"/>
      <c r="D179" s="369"/>
      <c r="E179" s="369"/>
      <c r="F179" s="369"/>
      <c r="G179" s="369"/>
      <c r="H179" s="342" t="s">
        <v>309</v>
      </c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/>
      <c r="BC179" s="343"/>
      <c r="BD179" s="343"/>
      <c r="BE179" s="343"/>
      <c r="BF179" s="343"/>
      <c r="BG179" s="343"/>
      <c r="BH179" s="343"/>
      <c r="BI179" s="343"/>
      <c r="BJ179" s="343"/>
      <c r="BK179" s="343"/>
      <c r="BL179" s="343"/>
      <c r="BM179" s="343"/>
      <c r="BN179" s="343"/>
      <c r="BO179" s="343"/>
      <c r="BP179" s="343"/>
      <c r="BQ179" s="343"/>
      <c r="BR179" s="343"/>
      <c r="BS179" s="344"/>
      <c r="BT179" s="345">
        <v>1</v>
      </c>
      <c r="BU179" s="346"/>
      <c r="BV179" s="346"/>
      <c r="BW179" s="346"/>
      <c r="BX179" s="346"/>
      <c r="BY179" s="346"/>
      <c r="BZ179" s="346"/>
      <c r="CA179" s="346"/>
      <c r="CB179" s="346"/>
      <c r="CC179" s="346"/>
      <c r="CD179" s="346"/>
      <c r="CE179" s="346"/>
      <c r="CF179" s="346"/>
      <c r="CG179" s="346"/>
      <c r="CH179" s="346"/>
      <c r="CI179" s="347"/>
      <c r="CJ179" s="222">
        <v>17782.8</v>
      </c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351"/>
    </row>
    <row r="180" spans="1:105" ht="24.75" customHeight="1">
      <c r="A180" s="394" t="s">
        <v>151</v>
      </c>
      <c r="B180" s="357"/>
      <c r="C180" s="357"/>
      <c r="D180" s="357"/>
      <c r="E180" s="357"/>
      <c r="F180" s="357"/>
      <c r="G180" s="395"/>
      <c r="H180" s="342" t="s">
        <v>369</v>
      </c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343"/>
      <c r="BF180" s="343"/>
      <c r="BG180" s="343"/>
      <c r="BH180" s="343"/>
      <c r="BI180" s="343"/>
      <c r="BJ180" s="343"/>
      <c r="BK180" s="343"/>
      <c r="BL180" s="343"/>
      <c r="BM180" s="343"/>
      <c r="BN180" s="343"/>
      <c r="BO180" s="343"/>
      <c r="BP180" s="343"/>
      <c r="BQ180" s="343"/>
      <c r="BR180" s="343"/>
      <c r="BS180" s="344"/>
      <c r="BT180" s="402">
        <v>1</v>
      </c>
      <c r="BU180" s="402"/>
      <c r="BV180" s="402"/>
      <c r="BW180" s="402"/>
      <c r="BX180" s="402"/>
      <c r="BY180" s="402"/>
      <c r="BZ180" s="402"/>
      <c r="CA180" s="402"/>
      <c r="CB180" s="402"/>
      <c r="CC180" s="402"/>
      <c r="CD180" s="402"/>
      <c r="CE180" s="402"/>
      <c r="CF180" s="402"/>
      <c r="CG180" s="402"/>
      <c r="CH180" s="402"/>
      <c r="CI180" s="402"/>
      <c r="CJ180" s="440">
        <v>5500</v>
      </c>
      <c r="CK180" s="440"/>
      <c r="CL180" s="440"/>
      <c r="CM180" s="440"/>
      <c r="CN180" s="440"/>
      <c r="CO180" s="440"/>
      <c r="CP180" s="440"/>
      <c r="CQ180" s="440"/>
      <c r="CR180" s="440"/>
      <c r="CS180" s="440"/>
      <c r="CT180" s="440"/>
      <c r="CU180" s="440"/>
      <c r="CV180" s="440"/>
      <c r="CW180" s="440"/>
      <c r="CX180" s="440"/>
      <c r="CY180" s="440"/>
      <c r="CZ180" s="440"/>
      <c r="DA180" s="441"/>
    </row>
    <row r="181" spans="1:105" ht="15" customHeight="1">
      <c r="A181" s="394" t="s">
        <v>157</v>
      </c>
      <c r="B181" s="357"/>
      <c r="C181" s="357"/>
      <c r="D181" s="357"/>
      <c r="E181" s="357"/>
      <c r="F181" s="357"/>
      <c r="G181" s="395"/>
      <c r="H181" s="342" t="s">
        <v>310</v>
      </c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  <c r="BJ181" s="343"/>
      <c r="BK181" s="343"/>
      <c r="BL181" s="343"/>
      <c r="BM181" s="343"/>
      <c r="BN181" s="343"/>
      <c r="BO181" s="343"/>
      <c r="BP181" s="343"/>
      <c r="BQ181" s="343"/>
      <c r="BR181" s="343"/>
      <c r="BS181" s="344"/>
      <c r="BT181" s="345">
        <v>1</v>
      </c>
      <c r="BU181" s="346"/>
      <c r="BV181" s="346"/>
      <c r="BW181" s="346"/>
      <c r="BX181" s="346"/>
      <c r="BY181" s="346"/>
      <c r="BZ181" s="346"/>
      <c r="CA181" s="346"/>
      <c r="CB181" s="346"/>
      <c r="CC181" s="346"/>
      <c r="CD181" s="346"/>
      <c r="CE181" s="346"/>
      <c r="CF181" s="346"/>
      <c r="CG181" s="346"/>
      <c r="CH181" s="346"/>
      <c r="CI181" s="347"/>
      <c r="CJ181" s="222">
        <v>2800</v>
      </c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4"/>
      <c r="DA181" s="91">
        <f aca="true" t="shared" si="2" ref="DA181:DA186">SUM(CJ181)</f>
        <v>2800</v>
      </c>
    </row>
    <row r="182" spans="1:105" ht="15" customHeight="1">
      <c r="A182" s="394" t="s">
        <v>259</v>
      </c>
      <c r="B182" s="357"/>
      <c r="C182" s="357"/>
      <c r="D182" s="357"/>
      <c r="E182" s="357"/>
      <c r="F182" s="357"/>
      <c r="G182" s="395"/>
      <c r="H182" s="342" t="s">
        <v>311</v>
      </c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  <c r="AY182" s="343"/>
      <c r="AZ182" s="343"/>
      <c r="BA182" s="343"/>
      <c r="BB182" s="343"/>
      <c r="BC182" s="343"/>
      <c r="BD182" s="343"/>
      <c r="BE182" s="343"/>
      <c r="BF182" s="343"/>
      <c r="BG182" s="343"/>
      <c r="BH182" s="343"/>
      <c r="BI182" s="343"/>
      <c r="BJ182" s="343"/>
      <c r="BK182" s="343"/>
      <c r="BL182" s="343"/>
      <c r="BM182" s="343"/>
      <c r="BN182" s="343"/>
      <c r="BO182" s="343"/>
      <c r="BP182" s="343"/>
      <c r="BQ182" s="343"/>
      <c r="BR182" s="343"/>
      <c r="BS182" s="344"/>
      <c r="BT182" s="345">
        <v>1</v>
      </c>
      <c r="BU182" s="346"/>
      <c r="BV182" s="346"/>
      <c r="BW182" s="346"/>
      <c r="BX182" s="346"/>
      <c r="BY182" s="346"/>
      <c r="BZ182" s="346"/>
      <c r="CA182" s="346"/>
      <c r="CB182" s="346"/>
      <c r="CC182" s="346"/>
      <c r="CD182" s="346"/>
      <c r="CE182" s="346"/>
      <c r="CF182" s="346"/>
      <c r="CG182" s="346"/>
      <c r="CH182" s="346"/>
      <c r="CI182" s="347"/>
      <c r="CJ182" s="222">
        <v>0</v>
      </c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4"/>
      <c r="DA182" s="91">
        <f t="shared" si="2"/>
        <v>0</v>
      </c>
    </row>
    <row r="183" spans="1:105" ht="30" customHeight="1">
      <c r="A183" s="394" t="s">
        <v>260</v>
      </c>
      <c r="B183" s="357"/>
      <c r="C183" s="357"/>
      <c r="D183" s="357"/>
      <c r="E183" s="357"/>
      <c r="F183" s="357"/>
      <c r="G183" s="395"/>
      <c r="H183" s="342" t="s">
        <v>312</v>
      </c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343"/>
      <c r="BI183" s="343"/>
      <c r="BJ183" s="343"/>
      <c r="BK183" s="343"/>
      <c r="BL183" s="343"/>
      <c r="BM183" s="343"/>
      <c r="BN183" s="343"/>
      <c r="BO183" s="343"/>
      <c r="BP183" s="343"/>
      <c r="BQ183" s="343"/>
      <c r="BR183" s="343"/>
      <c r="BS183" s="344"/>
      <c r="BT183" s="345">
        <v>1</v>
      </c>
      <c r="BU183" s="346"/>
      <c r="BV183" s="346"/>
      <c r="BW183" s="346"/>
      <c r="BX183" s="346"/>
      <c r="BY183" s="346"/>
      <c r="BZ183" s="346"/>
      <c r="CA183" s="346"/>
      <c r="CB183" s="346"/>
      <c r="CC183" s="346"/>
      <c r="CD183" s="346"/>
      <c r="CE183" s="346"/>
      <c r="CF183" s="346"/>
      <c r="CG183" s="346"/>
      <c r="CH183" s="346"/>
      <c r="CI183" s="347"/>
      <c r="CJ183" s="222">
        <v>219</v>
      </c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4"/>
      <c r="DA183" s="91">
        <f t="shared" si="2"/>
        <v>219</v>
      </c>
    </row>
    <row r="184" spans="1:105" ht="30" customHeight="1">
      <c r="A184" s="394" t="s">
        <v>261</v>
      </c>
      <c r="B184" s="357"/>
      <c r="C184" s="357"/>
      <c r="D184" s="357"/>
      <c r="E184" s="357"/>
      <c r="F184" s="357"/>
      <c r="G184" s="395"/>
      <c r="H184" s="342" t="s">
        <v>313</v>
      </c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43"/>
      <c r="BF184" s="343"/>
      <c r="BG184" s="343"/>
      <c r="BH184" s="343"/>
      <c r="BI184" s="343"/>
      <c r="BJ184" s="343"/>
      <c r="BK184" s="343"/>
      <c r="BL184" s="343"/>
      <c r="BM184" s="343"/>
      <c r="BN184" s="343"/>
      <c r="BO184" s="343"/>
      <c r="BP184" s="343"/>
      <c r="BQ184" s="343"/>
      <c r="BR184" s="343"/>
      <c r="BS184" s="344"/>
      <c r="BT184" s="345">
        <v>1</v>
      </c>
      <c r="BU184" s="346"/>
      <c r="BV184" s="346"/>
      <c r="BW184" s="346"/>
      <c r="BX184" s="346"/>
      <c r="BY184" s="346"/>
      <c r="BZ184" s="346"/>
      <c r="CA184" s="346"/>
      <c r="CB184" s="346"/>
      <c r="CC184" s="346"/>
      <c r="CD184" s="346"/>
      <c r="CE184" s="346"/>
      <c r="CF184" s="346"/>
      <c r="CG184" s="346"/>
      <c r="CH184" s="346"/>
      <c r="CI184" s="347"/>
      <c r="CJ184" s="222">
        <v>186</v>
      </c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4"/>
      <c r="DA184" s="91">
        <f t="shared" si="2"/>
        <v>186</v>
      </c>
    </row>
    <row r="185" spans="1:105" ht="30" customHeight="1">
      <c r="A185" s="394" t="s">
        <v>262</v>
      </c>
      <c r="B185" s="357"/>
      <c r="C185" s="357"/>
      <c r="D185" s="357"/>
      <c r="E185" s="357"/>
      <c r="F185" s="357"/>
      <c r="G185" s="395"/>
      <c r="H185" s="342" t="s">
        <v>314</v>
      </c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43"/>
      <c r="BF185" s="343"/>
      <c r="BG185" s="343"/>
      <c r="BH185" s="343"/>
      <c r="BI185" s="343"/>
      <c r="BJ185" s="343"/>
      <c r="BK185" s="343"/>
      <c r="BL185" s="343"/>
      <c r="BM185" s="343"/>
      <c r="BN185" s="343"/>
      <c r="BO185" s="343"/>
      <c r="BP185" s="343"/>
      <c r="BQ185" s="343"/>
      <c r="BR185" s="343"/>
      <c r="BS185" s="344"/>
      <c r="BT185" s="345">
        <v>1</v>
      </c>
      <c r="BU185" s="346"/>
      <c r="BV185" s="346"/>
      <c r="BW185" s="346"/>
      <c r="BX185" s="346"/>
      <c r="BY185" s="346"/>
      <c r="BZ185" s="346"/>
      <c r="CA185" s="346"/>
      <c r="CB185" s="346"/>
      <c r="CC185" s="346"/>
      <c r="CD185" s="346"/>
      <c r="CE185" s="346"/>
      <c r="CF185" s="346"/>
      <c r="CG185" s="346"/>
      <c r="CH185" s="346"/>
      <c r="CI185" s="347"/>
      <c r="CJ185" s="222">
        <v>177561.47</v>
      </c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4"/>
      <c r="DA185" s="91">
        <f t="shared" si="2"/>
        <v>177561.47</v>
      </c>
    </row>
    <row r="186" spans="1:105" ht="30" customHeight="1">
      <c r="A186" s="394" t="s">
        <v>263</v>
      </c>
      <c r="B186" s="357"/>
      <c r="C186" s="357"/>
      <c r="D186" s="357"/>
      <c r="E186" s="357"/>
      <c r="F186" s="357"/>
      <c r="G186" s="395"/>
      <c r="H186" s="342" t="s">
        <v>315</v>
      </c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  <c r="AY186" s="343"/>
      <c r="AZ186" s="343"/>
      <c r="BA186" s="343"/>
      <c r="BB186" s="343"/>
      <c r="BC186" s="343"/>
      <c r="BD186" s="343"/>
      <c r="BE186" s="343"/>
      <c r="BF186" s="343"/>
      <c r="BG186" s="343"/>
      <c r="BH186" s="343"/>
      <c r="BI186" s="343"/>
      <c r="BJ186" s="343"/>
      <c r="BK186" s="343"/>
      <c r="BL186" s="343"/>
      <c r="BM186" s="343"/>
      <c r="BN186" s="343"/>
      <c r="BO186" s="343"/>
      <c r="BP186" s="343"/>
      <c r="BQ186" s="343"/>
      <c r="BR186" s="343"/>
      <c r="BS186" s="344"/>
      <c r="BT186" s="345">
        <v>1</v>
      </c>
      <c r="BU186" s="346"/>
      <c r="BV186" s="346"/>
      <c r="BW186" s="346"/>
      <c r="BX186" s="346"/>
      <c r="BY186" s="346"/>
      <c r="BZ186" s="346"/>
      <c r="CA186" s="346"/>
      <c r="CB186" s="346"/>
      <c r="CC186" s="346"/>
      <c r="CD186" s="346"/>
      <c r="CE186" s="346"/>
      <c r="CF186" s="346"/>
      <c r="CG186" s="346"/>
      <c r="CH186" s="346"/>
      <c r="CI186" s="347"/>
      <c r="CJ186" s="222">
        <v>11470</v>
      </c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4"/>
      <c r="DA186" s="91">
        <f t="shared" si="2"/>
        <v>11470</v>
      </c>
    </row>
    <row r="187" spans="1:105" ht="15" customHeight="1">
      <c r="A187" s="394" t="s">
        <v>264</v>
      </c>
      <c r="B187" s="357"/>
      <c r="C187" s="357"/>
      <c r="D187" s="357"/>
      <c r="E187" s="357"/>
      <c r="F187" s="357"/>
      <c r="G187" s="395"/>
      <c r="H187" s="342" t="s">
        <v>368</v>
      </c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343"/>
      <c r="BF187" s="343"/>
      <c r="BG187" s="343"/>
      <c r="BH187" s="343"/>
      <c r="BI187" s="343"/>
      <c r="BJ187" s="343"/>
      <c r="BK187" s="343"/>
      <c r="BL187" s="343"/>
      <c r="BM187" s="343"/>
      <c r="BN187" s="343"/>
      <c r="BO187" s="343"/>
      <c r="BP187" s="343"/>
      <c r="BQ187" s="343"/>
      <c r="BR187" s="343"/>
      <c r="BS187" s="344"/>
      <c r="BT187" s="345">
        <v>1</v>
      </c>
      <c r="BU187" s="346"/>
      <c r="BV187" s="346"/>
      <c r="BW187" s="346"/>
      <c r="BX187" s="346"/>
      <c r="BY187" s="346"/>
      <c r="BZ187" s="346"/>
      <c r="CA187" s="346"/>
      <c r="CB187" s="346"/>
      <c r="CC187" s="346"/>
      <c r="CD187" s="346"/>
      <c r="CE187" s="346"/>
      <c r="CF187" s="346"/>
      <c r="CG187" s="346"/>
      <c r="CH187" s="346"/>
      <c r="CI187" s="347"/>
      <c r="CJ187" s="222">
        <v>33816</v>
      </c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4"/>
      <c r="DA187" s="97">
        <f>SUM(CJ187)</f>
        <v>33816</v>
      </c>
    </row>
    <row r="188" spans="1:105" ht="15" customHeight="1" thickBot="1">
      <c r="A188" s="370"/>
      <c r="B188" s="371"/>
      <c r="C188" s="371"/>
      <c r="D188" s="371"/>
      <c r="E188" s="371"/>
      <c r="F188" s="371"/>
      <c r="G188" s="372"/>
      <c r="H188" s="373" t="s">
        <v>280</v>
      </c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  <c r="AZ188" s="374"/>
      <c r="BA188" s="374"/>
      <c r="BB188" s="374"/>
      <c r="BC188" s="374"/>
      <c r="BD188" s="374"/>
      <c r="BE188" s="374"/>
      <c r="BF188" s="374"/>
      <c r="BG188" s="374"/>
      <c r="BH188" s="374"/>
      <c r="BI188" s="374"/>
      <c r="BJ188" s="374"/>
      <c r="BK188" s="374"/>
      <c r="BL188" s="374"/>
      <c r="BM188" s="374"/>
      <c r="BN188" s="374"/>
      <c r="BO188" s="374"/>
      <c r="BP188" s="374"/>
      <c r="BQ188" s="374"/>
      <c r="BR188" s="374"/>
      <c r="BS188" s="375"/>
      <c r="BT188" s="376" t="s">
        <v>124</v>
      </c>
      <c r="BU188" s="377"/>
      <c r="BV188" s="377"/>
      <c r="BW188" s="377"/>
      <c r="BX188" s="377"/>
      <c r="BY188" s="377"/>
      <c r="BZ188" s="377"/>
      <c r="CA188" s="377"/>
      <c r="CB188" s="377"/>
      <c r="CC188" s="377"/>
      <c r="CD188" s="377"/>
      <c r="CE188" s="377"/>
      <c r="CF188" s="377"/>
      <c r="CG188" s="377"/>
      <c r="CH188" s="377"/>
      <c r="CI188" s="378"/>
      <c r="CJ188" s="339">
        <f>SUM(CJ179:CJ187)</f>
        <v>249335.27</v>
      </c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40"/>
      <c r="CZ188" s="379"/>
      <c r="DA188" s="98">
        <f>SUM(CJ188)</f>
        <v>249335.27</v>
      </c>
    </row>
    <row r="189" spans="1:105" ht="15" customHeight="1">
      <c r="A189" s="103"/>
      <c r="B189" s="103"/>
      <c r="C189" s="103"/>
      <c r="D189" s="103"/>
      <c r="E189" s="103"/>
      <c r="F189" s="103"/>
      <c r="G189" s="103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3"/>
    </row>
    <row r="190" spans="1:105" ht="15" customHeight="1" hidden="1">
      <c r="A190" s="549" t="s">
        <v>131</v>
      </c>
      <c r="B190" s="549"/>
      <c r="C190" s="549"/>
      <c r="D190" s="549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50" t="s">
        <v>282</v>
      </c>
      <c r="AQ190" s="550"/>
      <c r="AR190" s="550"/>
      <c r="AS190" s="550"/>
      <c r="AT190" s="550"/>
      <c r="AU190" s="550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0"/>
      <c r="BM190" s="550"/>
      <c r="BN190" s="550"/>
      <c r="BO190" s="550"/>
      <c r="BP190" s="550"/>
      <c r="BQ190" s="550"/>
      <c r="BR190" s="550"/>
      <c r="BS190" s="550"/>
      <c r="BT190" s="550"/>
      <c r="BU190" s="550"/>
      <c r="BV190" s="550"/>
      <c r="BW190" s="550"/>
      <c r="BX190" s="550"/>
      <c r="BY190" s="550"/>
      <c r="BZ190" s="550"/>
      <c r="CA190" s="550"/>
      <c r="CB190" s="550"/>
      <c r="CC190" s="550"/>
      <c r="CD190" s="550"/>
      <c r="CE190" s="550"/>
      <c r="CF190" s="550"/>
      <c r="CG190" s="550"/>
      <c r="CH190" s="550"/>
      <c r="CI190" s="550"/>
      <c r="CJ190" s="550"/>
      <c r="CK190" s="550"/>
      <c r="CL190" s="550"/>
      <c r="CM190" s="550"/>
      <c r="CN190" s="550"/>
      <c r="CO190" s="550"/>
      <c r="CP190" s="550"/>
      <c r="CQ190" s="550"/>
      <c r="CR190" s="550"/>
      <c r="CS190" s="550"/>
      <c r="CT190" s="550"/>
      <c r="CU190" s="550"/>
      <c r="CV190" s="550"/>
      <c r="CW190" s="550"/>
      <c r="CX190" s="550"/>
      <c r="CY190" s="550"/>
      <c r="CZ190" s="550"/>
      <c r="DA190" s="124"/>
    </row>
    <row r="191" spans="1:105" ht="15" customHeight="1" hidden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</row>
    <row r="192" spans="1:105" ht="15" customHeight="1" hidden="1" thickBot="1">
      <c r="A192" s="553" t="s">
        <v>277</v>
      </c>
      <c r="B192" s="553"/>
      <c r="C192" s="553"/>
      <c r="D192" s="553"/>
      <c r="E192" s="553"/>
      <c r="F192" s="553"/>
      <c r="G192" s="553"/>
      <c r="H192" s="553"/>
      <c r="I192" s="553"/>
      <c r="J192" s="553"/>
      <c r="K192" s="553"/>
      <c r="L192" s="553"/>
      <c r="M192" s="553"/>
      <c r="N192" s="553"/>
      <c r="O192" s="553"/>
      <c r="P192" s="553"/>
      <c r="Q192" s="553"/>
      <c r="R192" s="553"/>
      <c r="S192" s="553"/>
      <c r="T192" s="553"/>
      <c r="U192" s="553"/>
      <c r="V192" s="553"/>
      <c r="W192" s="553"/>
      <c r="X192" s="553"/>
      <c r="Y192" s="553"/>
      <c r="Z192" s="553"/>
      <c r="AA192" s="553"/>
      <c r="AB192" s="553"/>
      <c r="AC192" s="553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</row>
    <row r="193" spans="1:105" ht="24" customHeight="1" hidden="1">
      <c r="A193" s="381" t="s">
        <v>133</v>
      </c>
      <c r="B193" s="382"/>
      <c r="C193" s="382"/>
      <c r="D193" s="382"/>
      <c r="E193" s="382"/>
      <c r="F193" s="382"/>
      <c r="G193" s="383"/>
      <c r="H193" s="360" t="s">
        <v>44</v>
      </c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7"/>
      <c r="BT193" s="384" t="s">
        <v>63</v>
      </c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3"/>
      <c r="CJ193" s="384" t="s">
        <v>179</v>
      </c>
      <c r="CK193" s="382"/>
      <c r="CL193" s="382"/>
      <c r="CM193" s="382"/>
      <c r="CN193" s="382"/>
      <c r="CO193" s="382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  <c r="CZ193" s="382"/>
      <c r="DA193" s="502"/>
    </row>
    <row r="194" spans="1:105" ht="15" customHeight="1" hidden="1">
      <c r="A194" s="385">
        <v>1</v>
      </c>
      <c r="B194" s="386"/>
      <c r="C194" s="386"/>
      <c r="D194" s="386"/>
      <c r="E194" s="386"/>
      <c r="F194" s="386"/>
      <c r="G194" s="386"/>
      <c r="H194" s="363">
        <v>2</v>
      </c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4"/>
      <c r="BS194" s="365"/>
      <c r="BT194" s="386">
        <v>3</v>
      </c>
      <c r="BU194" s="386"/>
      <c r="BV194" s="386"/>
      <c r="BW194" s="386"/>
      <c r="BX194" s="386"/>
      <c r="BY194" s="386"/>
      <c r="BZ194" s="386"/>
      <c r="CA194" s="386"/>
      <c r="CB194" s="386"/>
      <c r="CC194" s="386"/>
      <c r="CD194" s="386"/>
      <c r="CE194" s="386"/>
      <c r="CF194" s="386"/>
      <c r="CG194" s="386"/>
      <c r="CH194" s="386"/>
      <c r="CI194" s="386"/>
      <c r="CJ194" s="386">
        <v>4</v>
      </c>
      <c r="CK194" s="386"/>
      <c r="CL194" s="386"/>
      <c r="CM194" s="386"/>
      <c r="CN194" s="386"/>
      <c r="CO194" s="386"/>
      <c r="CP194" s="386"/>
      <c r="CQ194" s="386"/>
      <c r="CR194" s="386"/>
      <c r="CS194" s="386"/>
      <c r="CT194" s="386"/>
      <c r="CU194" s="386"/>
      <c r="CV194" s="386"/>
      <c r="CW194" s="386"/>
      <c r="CX194" s="386"/>
      <c r="CY194" s="386"/>
      <c r="CZ194" s="386"/>
      <c r="DA194" s="503"/>
    </row>
    <row r="195" spans="1:105" ht="15" customHeight="1" hidden="1">
      <c r="A195" s="368" t="s">
        <v>147</v>
      </c>
      <c r="B195" s="369"/>
      <c r="C195" s="369"/>
      <c r="D195" s="369"/>
      <c r="E195" s="369"/>
      <c r="F195" s="369"/>
      <c r="G195" s="369"/>
      <c r="H195" s="342" t="s">
        <v>370</v>
      </c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43"/>
      <c r="BF195" s="343"/>
      <c r="BG195" s="343"/>
      <c r="BH195" s="343"/>
      <c r="BI195" s="343"/>
      <c r="BJ195" s="343"/>
      <c r="BK195" s="343"/>
      <c r="BL195" s="343"/>
      <c r="BM195" s="343"/>
      <c r="BN195" s="343"/>
      <c r="BO195" s="343"/>
      <c r="BP195" s="343"/>
      <c r="BQ195" s="343"/>
      <c r="BR195" s="343"/>
      <c r="BS195" s="344"/>
      <c r="BT195" s="345">
        <v>1</v>
      </c>
      <c r="BU195" s="346"/>
      <c r="BV195" s="346"/>
      <c r="BW195" s="346"/>
      <c r="BX195" s="346"/>
      <c r="BY195" s="346"/>
      <c r="BZ195" s="346"/>
      <c r="CA195" s="346"/>
      <c r="CB195" s="346"/>
      <c r="CC195" s="346"/>
      <c r="CD195" s="346"/>
      <c r="CE195" s="346"/>
      <c r="CF195" s="346"/>
      <c r="CG195" s="346"/>
      <c r="CH195" s="346"/>
      <c r="CI195" s="347"/>
      <c r="CJ195" s="222">
        <v>0</v>
      </c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351"/>
    </row>
    <row r="196" spans="1:105" ht="15" customHeight="1" hidden="1">
      <c r="A196" s="394" t="s">
        <v>151</v>
      </c>
      <c r="B196" s="357"/>
      <c r="C196" s="357"/>
      <c r="D196" s="357"/>
      <c r="E196" s="357"/>
      <c r="F196" s="357"/>
      <c r="G196" s="395"/>
      <c r="H196" s="342" t="s">
        <v>371</v>
      </c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43"/>
      <c r="BF196" s="343"/>
      <c r="BG196" s="343"/>
      <c r="BH196" s="343"/>
      <c r="BI196" s="343"/>
      <c r="BJ196" s="343"/>
      <c r="BK196" s="343"/>
      <c r="BL196" s="343"/>
      <c r="BM196" s="343"/>
      <c r="BN196" s="343"/>
      <c r="BO196" s="343"/>
      <c r="BP196" s="343"/>
      <c r="BQ196" s="343"/>
      <c r="BR196" s="343"/>
      <c r="BS196" s="344"/>
      <c r="BT196" s="402">
        <v>1</v>
      </c>
      <c r="BU196" s="402"/>
      <c r="BV196" s="402"/>
      <c r="BW196" s="402"/>
      <c r="BX196" s="402"/>
      <c r="BY196" s="402"/>
      <c r="BZ196" s="402"/>
      <c r="CA196" s="402"/>
      <c r="CB196" s="402"/>
      <c r="CC196" s="402"/>
      <c r="CD196" s="402"/>
      <c r="CE196" s="402"/>
      <c r="CF196" s="402"/>
      <c r="CG196" s="402"/>
      <c r="CH196" s="402"/>
      <c r="CI196" s="402"/>
      <c r="CJ196" s="440">
        <v>0</v>
      </c>
      <c r="CK196" s="440"/>
      <c r="CL196" s="440"/>
      <c r="CM196" s="440"/>
      <c r="CN196" s="440"/>
      <c r="CO196" s="440"/>
      <c r="CP196" s="440"/>
      <c r="CQ196" s="440"/>
      <c r="CR196" s="440"/>
      <c r="CS196" s="440"/>
      <c r="CT196" s="440"/>
      <c r="CU196" s="440"/>
      <c r="CV196" s="440"/>
      <c r="CW196" s="440"/>
      <c r="CX196" s="440"/>
      <c r="CY196" s="440"/>
      <c r="CZ196" s="440"/>
      <c r="DA196" s="441"/>
    </row>
    <row r="197" spans="1:105" ht="15" customHeight="1" hidden="1">
      <c r="A197" s="394"/>
      <c r="B197" s="357"/>
      <c r="C197" s="357"/>
      <c r="D197" s="357"/>
      <c r="E197" s="357"/>
      <c r="F197" s="357"/>
      <c r="G197" s="395"/>
      <c r="H197" s="342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  <c r="BJ197" s="343"/>
      <c r="BK197" s="343"/>
      <c r="BL197" s="343"/>
      <c r="BM197" s="343"/>
      <c r="BN197" s="343"/>
      <c r="BO197" s="343"/>
      <c r="BP197" s="343"/>
      <c r="BQ197" s="343"/>
      <c r="BR197" s="343"/>
      <c r="BS197" s="344"/>
      <c r="BT197" s="345"/>
      <c r="BU197" s="346"/>
      <c r="BV197" s="346"/>
      <c r="BW197" s="346"/>
      <c r="BX197" s="346"/>
      <c r="BY197" s="346"/>
      <c r="BZ197" s="346"/>
      <c r="CA197" s="346"/>
      <c r="CB197" s="346"/>
      <c r="CC197" s="346"/>
      <c r="CD197" s="346"/>
      <c r="CE197" s="346"/>
      <c r="CF197" s="346"/>
      <c r="CG197" s="346"/>
      <c r="CH197" s="346"/>
      <c r="CI197" s="347"/>
      <c r="CJ197" s="222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4"/>
      <c r="DA197" s="91"/>
    </row>
    <row r="198" spans="1:105" ht="15" customHeight="1" hidden="1">
      <c r="A198" s="394"/>
      <c r="B198" s="357"/>
      <c r="C198" s="357"/>
      <c r="D198" s="357"/>
      <c r="E198" s="357"/>
      <c r="F198" s="357"/>
      <c r="G198" s="395"/>
      <c r="H198" s="342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  <c r="AY198" s="343"/>
      <c r="AZ198" s="343"/>
      <c r="BA198" s="343"/>
      <c r="BB198" s="343"/>
      <c r="BC198" s="343"/>
      <c r="BD198" s="343"/>
      <c r="BE198" s="343"/>
      <c r="BF198" s="343"/>
      <c r="BG198" s="343"/>
      <c r="BH198" s="343"/>
      <c r="BI198" s="343"/>
      <c r="BJ198" s="343"/>
      <c r="BK198" s="343"/>
      <c r="BL198" s="343"/>
      <c r="BM198" s="343"/>
      <c r="BN198" s="343"/>
      <c r="BO198" s="343"/>
      <c r="BP198" s="343"/>
      <c r="BQ198" s="343"/>
      <c r="BR198" s="343"/>
      <c r="BS198" s="344"/>
      <c r="BT198" s="345"/>
      <c r="BU198" s="346"/>
      <c r="BV198" s="346"/>
      <c r="BW198" s="346"/>
      <c r="BX198" s="346"/>
      <c r="BY198" s="346"/>
      <c r="BZ198" s="346"/>
      <c r="CA198" s="346"/>
      <c r="CB198" s="346"/>
      <c r="CC198" s="346"/>
      <c r="CD198" s="346"/>
      <c r="CE198" s="346"/>
      <c r="CF198" s="346"/>
      <c r="CG198" s="346"/>
      <c r="CH198" s="346"/>
      <c r="CI198" s="347"/>
      <c r="CJ198" s="222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4"/>
      <c r="DA198" s="91"/>
    </row>
    <row r="199" spans="1:105" ht="15" customHeight="1" hidden="1">
      <c r="A199" s="394"/>
      <c r="B199" s="357"/>
      <c r="C199" s="357"/>
      <c r="D199" s="357"/>
      <c r="E199" s="357"/>
      <c r="F199" s="357"/>
      <c r="G199" s="395"/>
      <c r="H199" s="342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43"/>
      <c r="BF199" s="343"/>
      <c r="BG199" s="343"/>
      <c r="BH199" s="343"/>
      <c r="BI199" s="343"/>
      <c r="BJ199" s="343"/>
      <c r="BK199" s="343"/>
      <c r="BL199" s="343"/>
      <c r="BM199" s="343"/>
      <c r="BN199" s="343"/>
      <c r="BO199" s="343"/>
      <c r="BP199" s="343"/>
      <c r="BQ199" s="343"/>
      <c r="BR199" s="343"/>
      <c r="BS199" s="344"/>
      <c r="BT199" s="345"/>
      <c r="BU199" s="346"/>
      <c r="BV199" s="346"/>
      <c r="BW199" s="346"/>
      <c r="BX199" s="346"/>
      <c r="BY199" s="346"/>
      <c r="BZ199" s="346"/>
      <c r="CA199" s="346"/>
      <c r="CB199" s="346"/>
      <c r="CC199" s="346"/>
      <c r="CD199" s="346"/>
      <c r="CE199" s="346"/>
      <c r="CF199" s="346"/>
      <c r="CG199" s="346"/>
      <c r="CH199" s="346"/>
      <c r="CI199" s="347"/>
      <c r="CJ199" s="222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4"/>
      <c r="DA199" s="91"/>
    </row>
    <row r="200" spans="1:105" ht="15" customHeight="1" hidden="1">
      <c r="A200" s="394"/>
      <c r="B200" s="357"/>
      <c r="C200" s="357"/>
      <c r="D200" s="357"/>
      <c r="E200" s="357"/>
      <c r="F200" s="357"/>
      <c r="G200" s="395"/>
      <c r="H200" s="342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343"/>
      <c r="BF200" s="343"/>
      <c r="BG200" s="343"/>
      <c r="BH200" s="343"/>
      <c r="BI200" s="343"/>
      <c r="BJ200" s="343"/>
      <c r="BK200" s="343"/>
      <c r="BL200" s="343"/>
      <c r="BM200" s="343"/>
      <c r="BN200" s="343"/>
      <c r="BO200" s="343"/>
      <c r="BP200" s="343"/>
      <c r="BQ200" s="343"/>
      <c r="BR200" s="343"/>
      <c r="BS200" s="344"/>
      <c r="BT200" s="345"/>
      <c r="BU200" s="346"/>
      <c r="BV200" s="346"/>
      <c r="BW200" s="346"/>
      <c r="BX200" s="346"/>
      <c r="BY200" s="346"/>
      <c r="BZ200" s="346"/>
      <c r="CA200" s="346"/>
      <c r="CB200" s="346"/>
      <c r="CC200" s="346"/>
      <c r="CD200" s="346"/>
      <c r="CE200" s="346"/>
      <c r="CF200" s="346"/>
      <c r="CG200" s="346"/>
      <c r="CH200" s="346"/>
      <c r="CI200" s="347"/>
      <c r="CJ200" s="222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4"/>
      <c r="DA200" s="91"/>
    </row>
    <row r="201" spans="1:105" ht="15" customHeight="1" hidden="1">
      <c r="A201" s="394"/>
      <c r="B201" s="357"/>
      <c r="C201" s="357"/>
      <c r="D201" s="357"/>
      <c r="E201" s="357"/>
      <c r="F201" s="357"/>
      <c r="G201" s="395"/>
      <c r="H201" s="342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3"/>
      <c r="BJ201" s="343"/>
      <c r="BK201" s="343"/>
      <c r="BL201" s="343"/>
      <c r="BM201" s="343"/>
      <c r="BN201" s="343"/>
      <c r="BO201" s="343"/>
      <c r="BP201" s="343"/>
      <c r="BQ201" s="343"/>
      <c r="BR201" s="343"/>
      <c r="BS201" s="344"/>
      <c r="BT201" s="345"/>
      <c r="BU201" s="346"/>
      <c r="BV201" s="346"/>
      <c r="BW201" s="346"/>
      <c r="BX201" s="346"/>
      <c r="BY201" s="346"/>
      <c r="BZ201" s="346"/>
      <c r="CA201" s="346"/>
      <c r="CB201" s="346"/>
      <c r="CC201" s="346"/>
      <c r="CD201" s="346"/>
      <c r="CE201" s="346"/>
      <c r="CF201" s="346"/>
      <c r="CG201" s="346"/>
      <c r="CH201" s="346"/>
      <c r="CI201" s="347"/>
      <c r="CJ201" s="222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4"/>
      <c r="DA201" s="91"/>
    </row>
    <row r="202" spans="1:105" ht="15" customHeight="1" hidden="1">
      <c r="A202" s="394"/>
      <c r="B202" s="357"/>
      <c r="C202" s="357"/>
      <c r="D202" s="357"/>
      <c r="E202" s="357"/>
      <c r="F202" s="357"/>
      <c r="G202" s="395"/>
      <c r="H202" s="342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  <c r="AQ202" s="343"/>
      <c r="AR202" s="343"/>
      <c r="AS202" s="343"/>
      <c r="AT202" s="343"/>
      <c r="AU202" s="343"/>
      <c r="AV202" s="343"/>
      <c r="AW202" s="343"/>
      <c r="AX202" s="343"/>
      <c r="AY202" s="343"/>
      <c r="AZ202" s="343"/>
      <c r="BA202" s="343"/>
      <c r="BB202" s="343"/>
      <c r="BC202" s="343"/>
      <c r="BD202" s="343"/>
      <c r="BE202" s="343"/>
      <c r="BF202" s="343"/>
      <c r="BG202" s="343"/>
      <c r="BH202" s="343"/>
      <c r="BI202" s="343"/>
      <c r="BJ202" s="343"/>
      <c r="BK202" s="343"/>
      <c r="BL202" s="343"/>
      <c r="BM202" s="343"/>
      <c r="BN202" s="343"/>
      <c r="BO202" s="343"/>
      <c r="BP202" s="343"/>
      <c r="BQ202" s="343"/>
      <c r="BR202" s="343"/>
      <c r="BS202" s="344"/>
      <c r="BT202" s="345"/>
      <c r="BU202" s="346"/>
      <c r="BV202" s="346"/>
      <c r="BW202" s="346"/>
      <c r="BX202" s="346"/>
      <c r="BY202" s="346"/>
      <c r="BZ202" s="346"/>
      <c r="CA202" s="346"/>
      <c r="CB202" s="346"/>
      <c r="CC202" s="346"/>
      <c r="CD202" s="346"/>
      <c r="CE202" s="346"/>
      <c r="CF202" s="346"/>
      <c r="CG202" s="346"/>
      <c r="CH202" s="346"/>
      <c r="CI202" s="347"/>
      <c r="CJ202" s="222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4"/>
      <c r="DA202" s="91"/>
    </row>
    <row r="203" spans="1:105" ht="15" customHeight="1" hidden="1">
      <c r="A203" s="394"/>
      <c r="B203" s="357"/>
      <c r="C203" s="357"/>
      <c r="D203" s="357"/>
      <c r="E203" s="357"/>
      <c r="F203" s="357"/>
      <c r="G203" s="395"/>
      <c r="H203" s="342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  <c r="AQ203" s="343"/>
      <c r="AR203" s="343"/>
      <c r="AS203" s="343"/>
      <c r="AT203" s="343"/>
      <c r="AU203" s="343"/>
      <c r="AV203" s="343"/>
      <c r="AW203" s="343"/>
      <c r="AX203" s="343"/>
      <c r="AY203" s="343"/>
      <c r="AZ203" s="343"/>
      <c r="BA203" s="343"/>
      <c r="BB203" s="343"/>
      <c r="BC203" s="343"/>
      <c r="BD203" s="343"/>
      <c r="BE203" s="343"/>
      <c r="BF203" s="343"/>
      <c r="BG203" s="343"/>
      <c r="BH203" s="343"/>
      <c r="BI203" s="343"/>
      <c r="BJ203" s="343"/>
      <c r="BK203" s="343"/>
      <c r="BL203" s="343"/>
      <c r="BM203" s="343"/>
      <c r="BN203" s="343"/>
      <c r="BO203" s="343"/>
      <c r="BP203" s="343"/>
      <c r="BQ203" s="343"/>
      <c r="BR203" s="343"/>
      <c r="BS203" s="344"/>
      <c r="BT203" s="345"/>
      <c r="BU203" s="346"/>
      <c r="BV203" s="346"/>
      <c r="BW203" s="346"/>
      <c r="BX203" s="346"/>
      <c r="BY203" s="346"/>
      <c r="BZ203" s="346"/>
      <c r="CA203" s="346"/>
      <c r="CB203" s="346"/>
      <c r="CC203" s="346"/>
      <c r="CD203" s="346"/>
      <c r="CE203" s="346"/>
      <c r="CF203" s="346"/>
      <c r="CG203" s="346"/>
      <c r="CH203" s="346"/>
      <c r="CI203" s="347"/>
      <c r="CJ203" s="222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4"/>
      <c r="DA203" s="91"/>
    </row>
    <row r="204" spans="1:105" ht="15" customHeight="1" hidden="1">
      <c r="A204" s="394"/>
      <c r="B204" s="357"/>
      <c r="C204" s="357"/>
      <c r="D204" s="357"/>
      <c r="E204" s="357"/>
      <c r="F204" s="357"/>
      <c r="G204" s="395"/>
      <c r="H204" s="342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  <c r="AY204" s="343"/>
      <c r="AZ204" s="343"/>
      <c r="BA204" s="343"/>
      <c r="BB204" s="343"/>
      <c r="BC204" s="343"/>
      <c r="BD204" s="343"/>
      <c r="BE204" s="343"/>
      <c r="BF204" s="343"/>
      <c r="BG204" s="343"/>
      <c r="BH204" s="343"/>
      <c r="BI204" s="343"/>
      <c r="BJ204" s="343"/>
      <c r="BK204" s="343"/>
      <c r="BL204" s="343"/>
      <c r="BM204" s="343"/>
      <c r="BN204" s="343"/>
      <c r="BO204" s="343"/>
      <c r="BP204" s="343"/>
      <c r="BQ204" s="343"/>
      <c r="BR204" s="343"/>
      <c r="BS204" s="344"/>
      <c r="BT204" s="345"/>
      <c r="BU204" s="346"/>
      <c r="BV204" s="346"/>
      <c r="BW204" s="346"/>
      <c r="BX204" s="346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7"/>
      <c r="CJ204" s="222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4"/>
      <c r="DA204" s="91"/>
    </row>
    <row r="205" spans="1:105" ht="15" customHeight="1" hidden="1">
      <c r="A205" s="394"/>
      <c r="B205" s="357"/>
      <c r="C205" s="357"/>
      <c r="D205" s="357"/>
      <c r="E205" s="357"/>
      <c r="F205" s="357"/>
      <c r="G205" s="395"/>
      <c r="H205" s="342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43"/>
      <c r="BF205" s="343"/>
      <c r="BG205" s="343"/>
      <c r="BH205" s="343"/>
      <c r="BI205" s="343"/>
      <c r="BJ205" s="343"/>
      <c r="BK205" s="343"/>
      <c r="BL205" s="343"/>
      <c r="BM205" s="343"/>
      <c r="BN205" s="343"/>
      <c r="BO205" s="343"/>
      <c r="BP205" s="343"/>
      <c r="BQ205" s="343"/>
      <c r="BR205" s="343"/>
      <c r="BS205" s="344"/>
      <c r="BT205" s="345"/>
      <c r="BU205" s="346"/>
      <c r="BV205" s="346"/>
      <c r="BW205" s="346"/>
      <c r="BX205" s="346"/>
      <c r="BY205" s="346"/>
      <c r="BZ205" s="346"/>
      <c r="CA205" s="346"/>
      <c r="CB205" s="346"/>
      <c r="CC205" s="346"/>
      <c r="CD205" s="346"/>
      <c r="CE205" s="346"/>
      <c r="CF205" s="346"/>
      <c r="CG205" s="346"/>
      <c r="CH205" s="346"/>
      <c r="CI205" s="347"/>
      <c r="CJ205" s="222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4"/>
      <c r="DA205" s="91"/>
    </row>
    <row r="206" spans="1:105" ht="15" customHeight="1" hidden="1">
      <c r="A206" s="394"/>
      <c r="B206" s="357"/>
      <c r="C206" s="357"/>
      <c r="D206" s="357"/>
      <c r="E206" s="357"/>
      <c r="F206" s="357"/>
      <c r="G206" s="395"/>
      <c r="H206" s="342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  <c r="AY206" s="343"/>
      <c r="AZ206" s="343"/>
      <c r="BA206" s="343"/>
      <c r="BB206" s="343"/>
      <c r="BC206" s="343"/>
      <c r="BD206" s="343"/>
      <c r="BE206" s="343"/>
      <c r="BF206" s="343"/>
      <c r="BG206" s="343"/>
      <c r="BH206" s="343"/>
      <c r="BI206" s="343"/>
      <c r="BJ206" s="343"/>
      <c r="BK206" s="343"/>
      <c r="BL206" s="343"/>
      <c r="BM206" s="343"/>
      <c r="BN206" s="343"/>
      <c r="BO206" s="343"/>
      <c r="BP206" s="343"/>
      <c r="BQ206" s="343"/>
      <c r="BR206" s="343"/>
      <c r="BS206" s="344"/>
      <c r="BT206" s="345"/>
      <c r="BU206" s="346"/>
      <c r="BV206" s="346"/>
      <c r="BW206" s="346"/>
      <c r="BX206" s="346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7"/>
      <c r="CJ206" s="222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4"/>
      <c r="DA206" s="91"/>
    </row>
    <row r="207" spans="1:105" ht="15" customHeight="1" hidden="1" thickBot="1">
      <c r="A207" s="370"/>
      <c r="B207" s="371"/>
      <c r="C207" s="371"/>
      <c r="D207" s="371"/>
      <c r="E207" s="371"/>
      <c r="F207" s="371"/>
      <c r="G207" s="372"/>
      <c r="H207" s="373" t="s">
        <v>280</v>
      </c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  <c r="AV207" s="374"/>
      <c r="AW207" s="374"/>
      <c r="AX207" s="374"/>
      <c r="AY207" s="374"/>
      <c r="AZ207" s="374"/>
      <c r="BA207" s="374"/>
      <c r="BB207" s="374"/>
      <c r="BC207" s="374"/>
      <c r="BD207" s="374"/>
      <c r="BE207" s="374"/>
      <c r="BF207" s="374"/>
      <c r="BG207" s="374"/>
      <c r="BH207" s="374"/>
      <c r="BI207" s="374"/>
      <c r="BJ207" s="374"/>
      <c r="BK207" s="374"/>
      <c r="BL207" s="374"/>
      <c r="BM207" s="374"/>
      <c r="BN207" s="374"/>
      <c r="BO207" s="374"/>
      <c r="BP207" s="374"/>
      <c r="BQ207" s="374"/>
      <c r="BR207" s="374"/>
      <c r="BS207" s="375"/>
      <c r="BT207" s="376" t="s">
        <v>124</v>
      </c>
      <c r="BU207" s="377"/>
      <c r="BV207" s="377"/>
      <c r="BW207" s="377"/>
      <c r="BX207" s="377"/>
      <c r="BY207" s="377"/>
      <c r="BZ207" s="377"/>
      <c r="CA207" s="377"/>
      <c r="CB207" s="377"/>
      <c r="CC207" s="377"/>
      <c r="CD207" s="377"/>
      <c r="CE207" s="377"/>
      <c r="CF207" s="377"/>
      <c r="CG207" s="377"/>
      <c r="CH207" s="377"/>
      <c r="CI207" s="378"/>
      <c r="CJ207" s="339">
        <f>SUM(CJ195:CJ206)</f>
        <v>0</v>
      </c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40"/>
      <c r="CZ207" s="379"/>
      <c r="DA207" s="98">
        <f>SUM(CJ207)</f>
        <v>0</v>
      </c>
    </row>
    <row r="208" spans="1:105" ht="15" customHeight="1" hidden="1">
      <c r="A208" s="80"/>
      <c r="B208" s="80"/>
      <c r="C208" s="80"/>
      <c r="D208" s="80"/>
      <c r="E208" s="80"/>
      <c r="F208" s="80"/>
      <c r="G208" s="80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5"/>
    </row>
    <row r="209" spans="1:105" s="29" customFormat="1" ht="20.25" customHeight="1">
      <c r="A209" s="447" t="s">
        <v>180</v>
      </c>
      <c r="B209" s="447"/>
      <c r="C209" s="447"/>
      <c r="D209" s="447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7"/>
      <c r="BO209" s="447"/>
      <c r="BP209" s="447"/>
      <c r="BQ209" s="447"/>
      <c r="BR209" s="447"/>
      <c r="BS209" s="447"/>
      <c r="BT209" s="447"/>
      <c r="BU209" s="447"/>
      <c r="BV209" s="447"/>
      <c r="BW209" s="447"/>
      <c r="BX209" s="447"/>
      <c r="BY209" s="447"/>
      <c r="BZ209" s="447"/>
      <c r="CA209" s="447"/>
      <c r="CB209" s="447"/>
      <c r="CC209" s="447"/>
      <c r="CD209" s="447"/>
      <c r="CE209" s="447"/>
      <c r="CF209" s="447"/>
      <c r="CG209" s="447"/>
      <c r="CH209" s="447"/>
      <c r="CI209" s="447"/>
      <c r="CJ209" s="447"/>
      <c r="CK209" s="447"/>
      <c r="CL209" s="447"/>
      <c r="CM209" s="447"/>
      <c r="CN209" s="447"/>
      <c r="CO209" s="447"/>
      <c r="CP209" s="447"/>
      <c r="CQ209" s="447"/>
      <c r="CR209" s="447"/>
      <c r="CS209" s="447"/>
      <c r="CT209" s="447"/>
      <c r="CU209" s="447"/>
      <c r="CV209" s="447"/>
      <c r="CW209" s="447"/>
      <c r="CX209" s="447"/>
      <c r="CY209" s="447"/>
      <c r="CZ209" s="447"/>
      <c r="DA209" s="447"/>
    </row>
    <row r="210" spans="1:105" s="29" customFormat="1" ht="10.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</row>
    <row r="211" spans="1:136" s="29" customFormat="1" ht="21" customHeight="1">
      <c r="A211" s="330" t="s">
        <v>131</v>
      </c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87" t="s">
        <v>345</v>
      </c>
      <c r="AQ211" s="387"/>
      <c r="AR211" s="387"/>
      <c r="AS211" s="387"/>
      <c r="AT211" s="387"/>
      <c r="AU211" s="387"/>
      <c r="AV211" s="387"/>
      <c r="AW211" s="387"/>
      <c r="AX211" s="387"/>
      <c r="AY211" s="387"/>
      <c r="AZ211" s="387"/>
      <c r="BA211" s="387"/>
      <c r="BB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  <c r="BL211" s="387"/>
      <c r="BM211" s="387"/>
      <c r="BN211" s="387"/>
      <c r="BO211" s="387"/>
      <c r="BP211" s="387"/>
      <c r="BQ211" s="387"/>
      <c r="BR211" s="387"/>
      <c r="BS211" s="387"/>
      <c r="BT211" s="387"/>
      <c r="BU211" s="387"/>
      <c r="BV211" s="387"/>
      <c r="BW211" s="387"/>
      <c r="BX211" s="387"/>
      <c r="BY211" s="387"/>
      <c r="BZ211" s="387"/>
      <c r="CA211" s="387"/>
      <c r="CB211" s="387"/>
      <c r="CC211" s="387"/>
      <c r="CD211" s="387"/>
      <c r="CE211" s="387"/>
      <c r="CF211" s="387"/>
      <c r="CG211" s="387"/>
      <c r="CH211" s="387"/>
      <c r="CI211" s="387"/>
      <c r="CJ211" s="387"/>
      <c r="CK211" s="387"/>
      <c r="CL211" s="387"/>
      <c r="CM211" s="387"/>
      <c r="CN211" s="387"/>
      <c r="CO211" s="387"/>
      <c r="CP211" s="387"/>
      <c r="CQ211" s="387"/>
      <c r="CR211" s="387"/>
      <c r="CS211" s="387"/>
      <c r="CT211" s="387"/>
      <c r="CU211" s="387"/>
      <c r="CV211" s="387"/>
      <c r="CW211" s="387"/>
      <c r="CX211" s="387"/>
      <c r="CY211" s="387"/>
      <c r="CZ211" s="387"/>
      <c r="DA211" s="100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</row>
    <row r="212" spans="1:136" s="29" customFormat="1" ht="27" customHeight="1">
      <c r="A212" s="613" t="s">
        <v>318</v>
      </c>
      <c r="B212" s="613"/>
      <c r="C212" s="613"/>
      <c r="D212" s="613"/>
      <c r="E212" s="613"/>
      <c r="F212" s="613"/>
      <c r="G212" s="613"/>
      <c r="H212" s="613"/>
      <c r="I212" s="613"/>
      <c r="J212" s="613"/>
      <c r="K212" s="613"/>
      <c r="L212" s="613"/>
      <c r="M212" s="613"/>
      <c r="N212" s="613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  <c r="AC212" s="613"/>
      <c r="AD212" s="613"/>
      <c r="AE212" s="613"/>
      <c r="AF212" s="613"/>
      <c r="AG212" s="613"/>
      <c r="AH212" s="613"/>
      <c r="AI212" s="613"/>
      <c r="AJ212" s="613"/>
      <c r="AK212" s="613"/>
      <c r="AL212" s="613"/>
      <c r="AM212" s="613"/>
      <c r="AN212" s="613"/>
      <c r="AO212" s="613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</row>
    <row r="213" spans="1:64" ht="18.75" customHeight="1" thickBot="1">
      <c r="A213" s="614" t="s">
        <v>317</v>
      </c>
      <c r="B213" s="614"/>
      <c r="C213" s="614"/>
      <c r="D213" s="614"/>
      <c r="E213" s="614"/>
      <c r="F213" s="614"/>
      <c r="G213" s="614"/>
      <c r="H213" s="614"/>
      <c r="I213" s="614"/>
      <c r="J213" s="614"/>
      <c r="K213" s="614"/>
      <c r="L213" s="614"/>
      <c r="M213" s="614"/>
      <c r="N213" s="614"/>
      <c r="O213" s="614"/>
      <c r="P213" s="614"/>
      <c r="Q213" s="614"/>
      <c r="R213" s="614"/>
      <c r="S213" s="614"/>
      <c r="T213" s="614"/>
      <c r="U213" s="614"/>
      <c r="V213" s="614"/>
      <c r="W213" s="614"/>
      <c r="X213" s="614"/>
      <c r="Y213" s="614"/>
      <c r="Z213" s="614"/>
      <c r="AA213" s="614"/>
      <c r="AB213" s="614"/>
      <c r="AC213" s="614"/>
      <c r="AD213" s="614"/>
      <c r="AE213" s="614"/>
      <c r="AF213" s="614"/>
      <c r="AG213" s="614"/>
      <c r="AH213" s="614"/>
      <c r="AI213" s="614"/>
      <c r="AJ213" s="614"/>
      <c r="AK213" s="614"/>
      <c r="AL213" s="614"/>
      <c r="AM213" s="614"/>
      <c r="AN213" s="614"/>
      <c r="AO213" s="614"/>
      <c r="AP213" s="614"/>
      <c r="AQ213" s="614"/>
      <c r="AR213" s="614"/>
      <c r="AS213" s="614"/>
      <c r="AT213" s="614"/>
      <c r="AU213" s="614"/>
      <c r="AV213" s="614"/>
      <c r="AW213" s="614"/>
      <c r="AX213" s="614"/>
      <c r="AY213" s="614"/>
      <c r="AZ213" s="614"/>
      <c r="BA213" s="614"/>
      <c r="BB213" s="614"/>
      <c r="BC213" s="614"/>
      <c r="BD213" s="614"/>
      <c r="BE213" s="614"/>
      <c r="BF213" s="614"/>
      <c r="BG213" s="614"/>
      <c r="BH213" s="614"/>
      <c r="BI213" s="614"/>
      <c r="BJ213" s="614"/>
      <c r="BK213" s="614"/>
      <c r="BL213" s="614"/>
    </row>
    <row r="214" spans="1:105" s="30" customFormat="1" ht="30" customHeight="1">
      <c r="A214" s="443" t="s">
        <v>133</v>
      </c>
      <c r="B214" s="444"/>
      <c r="C214" s="444"/>
      <c r="D214" s="444"/>
      <c r="E214" s="444"/>
      <c r="F214" s="444"/>
      <c r="G214" s="445"/>
      <c r="H214" s="446" t="s">
        <v>44</v>
      </c>
      <c r="I214" s="444"/>
      <c r="J214" s="444"/>
      <c r="K214" s="444"/>
      <c r="L214" s="444"/>
      <c r="M214" s="444"/>
      <c r="N214" s="444"/>
      <c r="O214" s="444"/>
      <c r="P214" s="444"/>
      <c r="Q214" s="444"/>
      <c r="R214" s="444"/>
      <c r="S214" s="444"/>
      <c r="T214" s="444"/>
      <c r="U214" s="444"/>
      <c r="V214" s="444"/>
      <c r="W214" s="444"/>
      <c r="X214" s="444"/>
      <c r="Y214" s="444"/>
      <c r="Z214" s="444"/>
      <c r="AA214" s="444"/>
      <c r="AB214" s="444"/>
      <c r="AC214" s="444"/>
      <c r="AD214" s="444"/>
      <c r="AE214" s="444"/>
      <c r="AF214" s="444"/>
      <c r="AG214" s="444"/>
      <c r="AH214" s="444"/>
      <c r="AI214" s="444"/>
      <c r="AJ214" s="444"/>
      <c r="AK214" s="444"/>
      <c r="AL214" s="444"/>
      <c r="AM214" s="444"/>
      <c r="AN214" s="444"/>
      <c r="AO214" s="444"/>
      <c r="AP214" s="444"/>
      <c r="AQ214" s="444"/>
      <c r="AR214" s="444"/>
      <c r="AS214" s="444"/>
      <c r="AT214" s="444"/>
      <c r="AU214" s="444"/>
      <c r="AV214" s="444"/>
      <c r="AW214" s="444"/>
      <c r="AX214" s="444"/>
      <c r="AY214" s="444"/>
      <c r="AZ214" s="444"/>
      <c r="BA214" s="444"/>
      <c r="BB214" s="444"/>
      <c r="BC214" s="445"/>
      <c r="BD214" s="446" t="s">
        <v>61</v>
      </c>
      <c r="BE214" s="444"/>
      <c r="BF214" s="444"/>
      <c r="BG214" s="444"/>
      <c r="BH214" s="444"/>
      <c r="BI214" s="444"/>
      <c r="BJ214" s="444"/>
      <c r="BK214" s="444"/>
      <c r="BL214" s="444"/>
      <c r="BM214" s="444"/>
      <c r="BN214" s="444"/>
      <c r="BO214" s="444"/>
      <c r="BP214" s="444"/>
      <c r="BQ214" s="444"/>
      <c r="BR214" s="444"/>
      <c r="BS214" s="445"/>
      <c r="BT214" s="446" t="s">
        <v>64</v>
      </c>
      <c r="BU214" s="444"/>
      <c r="BV214" s="444"/>
      <c r="BW214" s="444"/>
      <c r="BX214" s="444"/>
      <c r="BY214" s="444"/>
      <c r="BZ214" s="444"/>
      <c r="CA214" s="444"/>
      <c r="CB214" s="444"/>
      <c r="CC214" s="444"/>
      <c r="CD214" s="444"/>
      <c r="CE214" s="444"/>
      <c r="CF214" s="444"/>
      <c r="CG214" s="444"/>
      <c r="CH214" s="444"/>
      <c r="CI214" s="445"/>
      <c r="CJ214" s="446" t="s">
        <v>181</v>
      </c>
      <c r="CK214" s="444"/>
      <c r="CL214" s="444"/>
      <c r="CM214" s="444"/>
      <c r="CN214" s="444"/>
      <c r="CO214" s="444"/>
      <c r="CP214" s="444"/>
      <c r="CQ214" s="444"/>
      <c r="CR214" s="444"/>
      <c r="CS214" s="444"/>
      <c r="CT214" s="444"/>
      <c r="CU214" s="444"/>
      <c r="CV214" s="444"/>
      <c r="CW214" s="444"/>
      <c r="CX214" s="444"/>
      <c r="CY214" s="444"/>
      <c r="CZ214" s="444"/>
      <c r="DA214" s="612"/>
    </row>
    <row r="215" spans="1:105" s="31" customFormat="1" ht="12.75">
      <c r="A215" s="385"/>
      <c r="B215" s="386"/>
      <c r="C215" s="386"/>
      <c r="D215" s="386"/>
      <c r="E215" s="386"/>
      <c r="F215" s="386"/>
      <c r="G215" s="386"/>
      <c r="H215" s="386">
        <v>1</v>
      </c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386"/>
      <c r="T215" s="386"/>
      <c r="U215" s="386"/>
      <c r="V215" s="386"/>
      <c r="W215" s="386"/>
      <c r="X215" s="386"/>
      <c r="Y215" s="386"/>
      <c r="Z215" s="386"/>
      <c r="AA215" s="386"/>
      <c r="AB215" s="386"/>
      <c r="AC215" s="386"/>
      <c r="AD215" s="386"/>
      <c r="AE215" s="386"/>
      <c r="AF215" s="386"/>
      <c r="AG215" s="386"/>
      <c r="AH215" s="386"/>
      <c r="AI215" s="386"/>
      <c r="AJ215" s="386"/>
      <c r="AK215" s="386"/>
      <c r="AL215" s="386"/>
      <c r="AM215" s="386"/>
      <c r="AN215" s="386"/>
      <c r="AO215" s="386"/>
      <c r="AP215" s="386"/>
      <c r="AQ215" s="386"/>
      <c r="AR215" s="386"/>
      <c r="AS215" s="386"/>
      <c r="AT215" s="386"/>
      <c r="AU215" s="386"/>
      <c r="AV215" s="386"/>
      <c r="AW215" s="386"/>
      <c r="AX215" s="386"/>
      <c r="AY215" s="386"/>
      <c r="AZ215" s="386"/>
      <c r="BA215" s="386"/>
      <c r="BB215" s="386"/>
      <c r="BC215" s="386"/>
      <c r="BD215" s="386">
        <v>2</v>
      </c>
      <c r="BE215" s="386"/>
      <c r="BF215" s="386"/>
      <c r="BG215" s="386"/>
      <c r="BH215" s="386"/>
      <c r="BI215" s="386"/>
      <c r="BJ215" s="386"/>
      <c r="BK215" s="386"/>
      <c r="BL215" s="386"/>
      <c r="BM215" s="386"/>
      <c r="BN215" s="386"/>
      <c r="BO215" s="386"/>
      <c r="BP215" s="386"/>
      <c r="BQ215" s="386"/>
      <c r="BR215" s="386"/>
      <c r="BS215" s="386"/>
      <c r="BT215" s="386">
        <v>3</v>
      </c>
      <c r="BU215" s="386"/>
      <c r="BV215" s="386"/>
      <c r="BW215" s="386"/>
      <c r="BX215" s="386"/>
      <c r="BY215" s="386"/>
      <c r="BZ215" s="386"/>
      <c r="CA215" s="386"/>
      <c r="CB215" s="386"/>
      <c r="CC215" s="386"/>
      <c r="CD215" s="386"/>
      <c r="CE215" s="386"/>
      <c r="CF215" s="386"/>
      <c r="CG215" s="386"/>
      <c r="CH215" s="386"/>
      <c r="CI215" s="386"/>
      <c r="CJ215" s="386">
        <v>4</v>
      </c>
      <c r="CK215" s="386"/>
      <c r="CL215" s="386"/>
      <c r="CM215" s="386"/>
      <c r="CN215" s="386"/>
      <c r="CO215" s="386"/>
      <c r="CP215" s="386"/>
      <c r="CQ215" s="386"/>
      <c r="CR215" s="386"/>
      <c r="CS215" s="386"/>
      <c r="CT215" s="386"/>
      <c r="CU215" s="386"/>
      <c r="CV215" s="386"/>
      <c r="CW215" s="386"/>
      <c r="CX215" s="386"/>
      <c r="CY215" s="386"/>
      <c r="CZ215" s="386"/>
      <c r="DA215" s="503"/>
    </row>
    <row r="216" spans="1:105" s="32" customFormat="1" ht="30.75" customHeight="1">
      <c r="A216" s="368" t="s">
        <v>147</v>
      </c>
      <c r="B216" s="369"/>
      <c r="C216" s="369"/>
      <c r="D216" s="369"/>
      <c r="E216" s="369"/>
      <c r="F216" s="369"/>
      <c r="G216" s="369"/>
      <c r="H216" s="442" t="s">
        <v>316</v>
      </c>
      <c r="I216" s="442"/>
      <c r="J216" s="442"/>
      <c r="K216" s="442"/>
      <c r="L216" s="442"/>
      <c r="M216" s="442"/>
      <c r="N216" s="442"/>
      <c r="O216" s="442"/>
      <c r="P216" s="442"/>
      <c r="Q216" s="442"/>
      <c r="R216" s="442"/>
      <c r="S216" s="442"/>
      <c r="T216" s="442"/>
      <c r="U216" s="442"/>
      <c r="V216" s="442"/>
      <c r="W216" s="442"/>
      <c r="X216" s="442"/>
      <c r="Y216" s="442"/>
      <c r="Z216" s="442"/>
      <c r="AA216" s="442"/>
      <c r="AB216" s="442"/>
      <c r="AC216" s="442"/>
      <c r="AD216" s="442"/>
      <c r="AE216" s="442"/>
      <c r="AF216" s="442"/>
      <c r="AG216" s="442"/>
      <c r="AH216" s="442"/>
      <c r="AI216" s="442"/>
      <c r="AJ216" s="442"/>
      <c r="AK216" s="442"/>
      <c r="AL216" s="442"/>
      <c r="AM216" s="442"/>
      <c r="AN216" s="442"/>
      <c r="AO216" s="442"/>
      <c r="AP216" s="442"/>
      <c r="AQ216" s="442"/>
      <c r="AR216" s="442"/>
      <c r="AS216" s="442"/>
      <c r="AT216" s="442"/>
      <c r="AU216" s="442"/>
      <c r="AV216" s="442"/>
      <c r="AW216" s="442"/>
      <c r="AX216" s="442"/>
      <c r="AY216" s="442"/>
      <c r="AZ216" s="442"/>
      <c r="BA216" s="442"/>
      <c r="BB216" s="442"/>
      <c r="BC216" s="442"/>
      <c r="BD216" s="402">
        <v>12</v>
      </c>
      <c r="BE216" s="402"/>
      <c r="BF216" s="402"/>
      <c r="BG216" s="402"/>
      <c r="BH216" s="402"/>
      <c r="BI216" s="402"/>
      <c r="BJ216" s="402"/>
      <c r="BK216" s="402"/>
      <c r="BL216" s="402"/>
      <c r="BM216" s="402"/>
      <c r="BN216" s="402"/>
      <c r="BO216" s="402"/>
      <c r="BP216" s="402"/>
      <c r="BQ216" s="402"/>
      <c r="BR216" s="402"/>
      <c r="BS216" s="402"/>
      <c r="BT216" s="402">
        <v>37083.33</v>
      </c>
      <c r="BU216" s="402"/>
      <c r="BV216" s="402"/>
      <c r="BW216" s="402"/>
      <c r="BX216" s="402"/>
      <c r="BY216" s="402"/>
      <c r="BZ216" s="402"/>
      <c r="CA216" s="402"/>
      <c r="CB216" s="402"/>
      <c r="CC216" s="402"/>
      <c r="CD216" s="402"/>
      <c r="CE216" s="402"/>
      <c r="CF216" s="402"/>
      <c r="CG216" s="402"/>
      <c r="CH216" s="402"/>
      <c r="CI216" s="402"/>
      <c r="CJ216" s="440">
        <v>445000</v>
      </c>
      <c r="CK216" s="440"/>
      <c r="CL216" s="440"/>
      <c r="CM216" s="440"/>
      <c r="CN216" s="440"/>
      <c r="CO216" s="440"/>
      <c r="CP216" s="440"/>
      <c r="CQ216" s="440"/>
      <c r="CR216" s="440"/>
      <c r="CS216" s="440"/>
      <c r="CT216" s="440"/>
      <c r="CU216" s="440"/>
      <c r="CV216" s="440"/>
      <c r="CW216" s="440"/>
      <c r="CX216" s="440"/>
      <c r="CY216" s="440"/>
      <c r="CZ216" s="440"/>
      <c r="DA216" s="441"/>
    </row>
    <row r="217" spans="1:105" s="32" customFormat="1" ht="23.25" customHeight="1" hidden="1">
      <c r="A217" s="368" t="s">
        <v>151</v>
      </c>
      <c r="B217" s="369"/>
      <c r="C217" s="369"/>
      <c r="D217" s="369"/>
      <c r="E217" s="369"/>
      <c r="F217" s="369"/>
      <c r="G217" s="369"/>
      <c r="H217" s="442" t="s">
        <v>359</v>
      </c>
      <c r="I217" s="442"/>
      <c r="J217" s="442"/>
      <c r="K217" s="442"/>
      <c r="L217" s="442"/>
      <c r="M217" s="442"/>
      <c r="N217" s="442"/>
      <c r="O217" s="442"/>
      <c r="P217" s="442"/>
      <c r="Q217" s="442"/>
      <c r="R217" s="442"/>
      <c r="S217" s="442"/>
      <c r="T217" s="442"/>
      <c r="U217" s="442"/>
      <c r="V217" s="442"/>
      <c r="W217" s="442"/>
      <c r="X217" s="442"/>
      <c r="Y217" s="442"/>
      <c r="Z217" s="442"/>
      <c r="AA217" s="442"/>
      <c r="AB217" s="442"/>
      <c r="AC217" s="442"/>
      <c r="AD217" s="442"/>
      <c r="AE217" s="442"/>
      <c r="AF217" s="442"/>
      <c r="AG217" s="442"/>
      <c r="AH217" s="442"/>
      <c r="AI217" s="442"/>
      <c r="AJ217" s="442"/>
      <c r="AK217" s="442"/>
      <c r="AL217" s="442"/>
      <c r="AM217" s="442"/>
      <c r="AN217" s="442"/>
      <c r="AO217" s="442"/>
      <c r="AP217" s="442"/>
      <c r="AQ217" s="442"/>
      <c r="AR217" s="442"/>
      <c r="AS217" s="442"/>
      <c r="AT217" s="442"/>
      <c r="AU217" s="442"/>
      <c r="AV217" s="442"/>
      <c r="AW217" s="442"/>
      <c r="AX217" s="442"/>
      <c r="AY217" s="442"/>
      <c r="AZ217" s="442"/>
      <c r="BA217" s="442"/>
      <c r="BB217" s="442"/>
      <c r="BC217" s="442"/>
      <c r="BD217" s="402">
        <v>1</v>
      </c>
      <c r="BE217" s="402"/>
      <c r="BF217" s="402"/>
      <c r="BG217" s="402"/>
      <c r="BH217" s="402"/>
      <c r="BI217" s="402"/>
      <c r="BJ217" s="402"/>
      <c r="BK217" s="402"/>
      <c r="BL217" s="402"/>
      <c r="BM217" s="402"/>
      <c r="BN217" s="402"/>
      <c r="BO217" s="402"/>
      <c r="BP217" s="402"/>
      <c r="BQ217" s="402"/>
      <c r="BR217" s="402"/>
      <c r="BS217" s="402"/>
      <c r="BT217" s="440">
        <v>1900000</v>
      </c>
      <c r="BU217" s="440"/>
      <c r="BV217" s="440"/>
      <c r="BW217" s="440"/>
      <c r="BX217" s="440"/>
      <c r="BY217" s="440"/>
      <c r="BZ217" s="440"/>
      <c r="CA217" s="440"/>
      <c r="CB217" s="440"/>
      <c r="CC217" s="440"/>
      <c r="CD217" s="440"/>
      <c r="CE217" s="440"/>
      <c r="CF217" s="440"/>
      <c r="CG217" s="440"/>
      <c r="CH217" s="440"/>
      <c r="CI217" s="440"/>
      <c r="CJ217" s="440">
        <v>0</v>
      </c>
      <c r="CK217" s="440"/>
      <c r="CL217" s="440"/>
      <c r="CM217" s="440"/>
      <c r="CN217" s="440"/>
      <c r="CO217" s="440"/>
      <c r="CP217" s="440"/>
      <c r="CQ217" s="440"/>
      <c r="CR217" s="440"/>
      <c r="CS217" s="440"/>
      <c r="CT217" s="440"/>
      <c r="CU217" s="440"/>
      <c r="CV217" s="440"/>
      <c r="CW217" s="440"/>
      <c r="CX217" s="440"/>
      <c r="CY217" s="440"/>
      <c r="CZ217" s="440"/>
      <c r="DA217" s="441"/>
    </row>
    <row r="218" spans="1:105" s="32" customFormat="1" ht="15" customHeight="1" hidden="1">
      <c r="A218" s="368" t="s">
        <v>157</v>
      </c>
      <c r="B218" s="369"/>
      <c r="C218" s="369"/>
      <c r="D218" s="369"/>
      <c r="E218" s="369"/>
      <c r="F218" s="369"/>
      <c r="G218" s="369"/>
      <c r="H218" s="442"/>
      <c r="I218" s="442"/>
      <c r="J218" s="442"/>
      <c r="K218" s="442"/>
      <c r="L218" s="442"/>
      <c r="M218" s="442"/>
      <c r="N218" s="442"/>
      <c r="O218" s="442"/>
      <c r="P218" s="442"/>
      <c r="Q218" s="442"/>
      <c r="R218" s="442"/>
      <c r="S218" s="442"/>
      <c r="T218" s="442"/>
      <c r="U218" s="442"/>
      <c r="V218" s="442"/>
      <c r="W218" s="442"/>
      <c r="X218" s="442"/>
      <c r="Y218" s="442"/>
      <c r="Z218" s="442"/>
      <c r="AA218" s="442"/>
      <c r="AB218" s="442"/>
      <c r="AC218" s="442"/>
      <c r="AD218" s="442"/>
      <c r="AE218" s="442"/>
      <c r="AF218" s="442"/>
      <c r="AG218" s="442"/>
      <c r="AH218" s="442"/>
      <c r="AI218" s="442"/>
      <c r="AJ218" s="442"/>
      <c r="AK218" s="442"/>
      <c r="AL218" s="442"/>
      <c r="AM218" s="442"/>
      <c r="AN218" s="442"/>
      <c r="AO218" s="442"/>
      <c r="AP218" s="442"/>
      <c r="AQ218" s="442"/>
      <c r="AR218" s="442"/>
      <c r="AS218" s="442"/>
      <c r="AT218" s="442"/>
      <c r="AU218" s="442"/>
      <c r="AV218" s="442"/>
      <c r="AW218" s="442"/>
      <c r="AX218" s="442"/>
      <c r="AY218" s="442"/>
      <c r="AZ218" s="442"/>
      <c r="BA218" s="442"/>
      <c r="BB218" s="442"/>
      <c r="BC218" s="442"/>
      <c r="BD218" s="402"/>
      <c r="BE218" s="402"/>
      <c r="BF218" s="402"/>
      <c r="BG218" s="402"/>
      <c r="BH218" s="402"/>
      <c r="BI218" s="402"/>
      <c r="BJ218" s="402"/>
      <c r="BK218" s="402"/>
      <c r="BL218" s="402"/>
      <c r="BM218" s="402"/>
      <c r="BN218" s="402"/>
      <c r="BO218" s="402"/>
      <c r="BP218" s="402"/>
      <c r="BQ218" s="402"/>
      <c r="BR218" s="402"/>
      <c r="BS218" s="402"/>
      <c r="BT218" s="402"/>
      <c r="BU218" s="402"/>
      <c r="BV218" s="402"/>
      <c r="BW218" s="402"/>
      <c r="BX218" s="402"/>
      <c r="BY218" s="402"/>
      <c r="BZ218" s="402"/>
      <c r="CA218" s="402"/>
      <c r="CB218" s="402"/>
      <c r="CC218" s="402"/>
      <c r="CD218" s="402"/>
      <c r="CE218" s="402"/>
      <c r="CF218" s="402"/>
      <c r="CG218" s="402"/>
      <c r="CH218" s="402"/>
      <c r="CI218" s="402"/>
      <c r="CJ218" s="440"/>
      <c r="CK218" s="440"/>
      <c r="CL218" s="440"/>
      <c r="CM218" s="440"/>
      <c r="CN218" s="440"/>
      <c r="CO218" s="440"/>
      <c r="CP218" s="440"/>
      <c r="CQ218" s="440"/>
      <c r="CR218" s="440"/>
      <c r="CS218" s="440"/>
      <c r="CT218" s="440"/>
      <c r="CU218" s="440"/>
      <c r="CV218" s="440"/>
      <c r="CW218" s="440"/>
      <c r="CX218" s="440"/>
      <c r="CY218" s="440"/>
      <c r="CZ218" s="440"/>
      <c r="DA218" s="441"/>
    </row>
    <row r="219" spans="1:105" s="32" customFormat="1" ht="14.25" customHeight="1" thickBot="1">
      <c r="A219" s="424"/>
      <c r="B219" s="425"/>
      <c r="C219" s="425"/>
      <c r="D219" s="425"/>
      <c r="E219" s="425"/>
      <c r="F219" s="425"/>
      <c r="G219" s="425"/>
      <c r="H219" s="426" t="s">
        <v>291</v>
      </c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426"/>
      <c r="V219" s="426"/>
      <c r="W219" s="426"/>
      <c r="X219" s="426"/>
      <c r="Y219" s="426"/>
      <c r="Z219" s="426"/>
      <c r="AA219" s="426"/>
      <c r="AB219" s="426"/>
      <c r="AC219" s="426"/>
      <c r="AD219" s="426"/>
      <c r="AE219" s="426"/>
      <c r="AF219" s="426"/>
      <c r="AG219" s="426"/>
      <c r="AH219" s="426"/>
      <c r="AI219" s="426"/>
      <c r="AJ219" s="426"/>
      <c r="AK219" s="426"/>
      <c r="AL219" s="426"/>
      <c r="AM219" s="426"/>
      <c r="AN219" s="426"/>
      <c r="AO219" s="426"/>
      <c r="AP219" s="426"/>
      <c r="AQ219" s="426"/>
      <c r="AR219" s="426"/>
      <c r="AS219" s="426"/>
      <c r="AT219" s="426"/>
      <c r="AU219" s="426"/>
      <c r="AV219" s="426"/>
      <c r="AW219" s="426"/>
      <c r="AX219" s="426"/>
      <c r="AY219" s="426"/>
      <c r="AZ219" s="426"/>
      <c r="BA219" s="426"/>
      <c r="BB219" s="426"/>
      <c r="BC219" s="427"/>
      <c r="BD219" s="431">
        <f>SUM(BD216:BD218)</f>
        <v>13</v>
      </c>
      <c r="BE219" s="431"/>
      <c r="BF219" s="431"/>
      <c r="BG219" s="431"/>
      <c r="BH219" s="431"/>
      <c r="BI219" s="431"/>
      <c r="BJ219" s="431"/>
      <c r="BK219" s="431"/>
      <c r="BL219" s="431"/>
      <c r="BM219" s="431"/>
      <c r="BN219" s="431"/>
      <c r="BO219" s="431"/>
      <c r="BP219" s="431"/>
      <c r="BQ219" s="431"/>
      <c r="BR219" s="431"/>
      <c r="BS219" s="431"/>
      <c r="BT219" s="431" t="s">
        <v>124</v>
      </c>
      <c r="BU219" s="431"/>
      <c r="BV219" s="431"/>
      <c r="BW219" s="431"/>
      <c r="BX219" s="431"/>
      <c r="BY219" s="431"/>
      <c r="BZ219" s="431"/>
      <c r="CA219" s="431"/>
      <c r="CB219" s="431"/>
      <c r="CC219" s="431"/>
      <c r="CD219" s="431"/>
      <c r="CE219" s="431"/>
      <c r="CF219" s="431"/>
      <c r="CG219" s="431"/>
      <c r="CH219" s="431"/>
      <c r="CI219" s="431"/>
      <c r="CJ219" s="513">
        <f>SUM(CJ216:CJ218)</f>
        <v>445000</v>
      </c>
      <c r="CK219" s="513"/>
      <c r="CL219" s="513"/>
      <c r="CM219" s="513"/>
      <c r="CN219" s="513"/>
      <c r="CO219" s="513"/>
      <c r="CP219" s="513"/>
      <c r="CQ219" s="513"/>
      <c r="CR219" s="513"/>
      <c r="CS219" s="513"/>
      <c r="CT219" s="513"/>
      <c r="CU219" s="513"/>
      <c r="CV219" s="513"/>
      <c r="CW219" s="513"/>
      <c r="CX219" s="513"/>
      <c r="CY219" s="513"/>
      <c r="CZ219" s="513"/>
      <c r="DA219" s="514"/>
    </row>
    <row r="220" spans="1:105" ht="12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</row>
    <row r="221" spans="1:105" ht="15" customHeight="1" hidden="1" thickBot="1">
      <c r="A221" s="560" t="s">
        <v>277</v>
      </c>
      <c r="B221" s="560"/>
      <c r="C221" s="560"/>
      <c r="D221" s="560"/>
      <c r="E221" s="560"/>
      <c r="F221" s="560"/>
      <c r="G221" s="560"/>
      <c r="H221" s="560"/>
      <c r="I221" s="560"/>
      <c r="J221" s="560"/>
      <c r="K221" s="560"/>
      <c r="L221" s="560"/>
      <c r="M221" s="560"/>
      <c r="N221" s="560"/>
      <c r="O221" s="560"/>
      <c r="P221" s="560"/>
      <c r="Q221" s="560"/>
      <c r="R221" s="560"/>
      <c r="S221" s="560"/>
      <c r="T221" s="560"/>
      <c r="U221" s="560"/>
      <c r="V221" s="560"/>
      <c r="W221" s="560"/>
      <c r="X221" s="560"/>
      <c r="Y221" s="560"/>
      <c r="Z221" s="560"/>
      <c r="AA221" s="560"/>
      <c r="AB221" s="560"/>
      <c r="AC221" s="560"/>
      <c r="AD221" s="560"/>
      <c r="AE221" s="560"/>
      <c r="AF221" s="560"/>
      <c r="AG221" s="560"/>
      <c r="AH221" s="560"/>
      <c r="AI221" s="560"/>
      <c r="AJ221" s="560"/>
      <c r="AK221" s="560"/>
      <c r="AL221" s="560"/>
      <c r="AM221" s="560"/>
      <c r="AN221" s="560"/>
      <c r="AO221" s="560"/>
      <c r="AP221" s="560"/>
      <c r="AQ221" s="560"/>
      <c r="AR221" s="560"/>
      <c r="AS221" s="560"/>
      <c r="AT221" s="560"/>
      <c r="AU221" s="560"/>
      <c r="AV221" s="560"/>
      <c r="AW221" s="560"/>
      <c r="AX221" s="560"/>
      <c r="AY221" s="560"/>
      <c r="AZ221" s="560"/>
      <c r="BA221" s="560"/>
      <c r="BB221" s="560"/>
      <c r="BC221" s="560"/>
      <c r="BD221" s="560"/>
      <c r="BE221" s="560"/>
      <c r="BF221" s="560"/>
      <c r="BG221" s="560"/>
      <c r="BH221" s="560"/>
      <c r="BI221" s="560"/>
      <c r="BJ221" s="560"/>
      <c r="BK221" s="560"/>
      <c r="BL221" s="560"/>
      <c r="BM221" s="560"/>
      <c r="BN221" s="560"/>
      <c r="BO221" s="560"/>
      <c r="BP221" s="560"/>
      <c r="BQ221" s="560"/>
      <c r="BR221" s="560"/>
      <c r="BS221" s="560"/>
      <c r="BT221" s="560"/>
      <c r="BU221" s="560"/>
      <c r="BV221" s="560"/>
      <c r="BW221" s="560"/>
      <c r="BX221" s="560"/>
      <c r="BY221" s="560"/>
      <c r="BZ221" s="560"/>
      <c r="CA221" s="560"/>
      <c r="CB221" s="560"/>
      <c r="CC221" s="560"/>
      <c r="CD221" s="560"/>
      <c r="CE221" s="560"/>
      <c r="CF221" s="560"/>
      <c r="CG221" s="560"/>
      <c r="CH221" s="560"/>
      <c r="CI221" s="560"/>
      <c r="CJ221" s="560"/>
      <c r="CK221" s="560"/>
      <c r="CL221" s="560"/>
      <c r="CM221" s="560"/>
      <c r="CN221" s="560"/>
      <c r="CO221" s="560"/>
      <c r="CP221" s="560"/>
      <c r="CQ221" s="560"/>
      <c r="CR221" s="560"/>
      <c r="CS221" s="560"/>
      <c r="CT221" s="560"/>
      <c r="CU221" s="560"/>
      <c r="CV221" s="560"/>
      <c r="CW221" s="560"/>
      <c r="CX221" s="560"/>
      <c r="CY221" s="560"/>
      <c r="CZ221" s="560"/>
      <c r="DA221" s="560"/>
    </row>
    <row r="222" spans="1:105" ht="26.25" customHeight="1" hidden="1">
      <c r="A222" s="381" t="s">
        <v>133</v>
      </c>
      <c r="B222" s="382"/>
      <c r="C222" s="382"/>
      <c r="D222" s="382"/>
      <c r="E222" s="382"/>
      <c r="F222" s="382"/>
      <c r="G222" s="383"/>
      <c r="H222" s="384" t="s">
        <v>44</v>
      </c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3"/>
      <c r="BD222" s="384" t="s">
        <v>61</v>
      </c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3"/>
      <c r="BT222" s="384" t="s">
        <v>64</v>
      </c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3"/>
      <c r="CJ222" s="384" t="s">
        <v>181</v>
      </c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  <c r="CW222" s="382"/>
      <c r="CX222" s="382"/>
      <c r="CY222" s="382"/>
      <c r="CZ222" s="382"/>
      <c r="DA222" s="502"/>
    </row>
    <row r="223" spans="1:105" ht="13.5" customHeight="1" hidden="1">
      <c r="A223" s="385"/>
      <c r="B223" s="386"/>
      <c r="C223" s="386"/>
      <c r="D223" s="386"/>
      <c r="E223" s="386"/>
      <c r="F223" s="386"/>
      <c r="G223" s="386"/>
      <c r="H223" s="386">
        <v>1</v>
      </c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6"/>
      <c r="AC223" s="386"/>
      <c r="AD223" s="386"/>
      <c r="AE223" s="386"/>
      <c r="AF223" s="386"/>
      <c r="AG223" s="386"/>
      <c r="AH223" s="386"/>
      <c r="AI223" s="386"/>
      <c r="AJ223" s="386"/>
      <c r="AK223" s="386"/>
      <c r="AL223" s="386"/>
      <c r="AM223" s="386"/>
      <c r="AN223" s="386"/>
      <c r="AO223" s="386"/>
      <c r="AP223" s="386"/>
      <c r="AQ223" s="386"/>
      <c r="AR223" s="386"/>
      <c r="AS223" s="386"/>
      <c r="AT223" s="386"/>
      <c r="AU223" s="386"/>
      <c r="AV223" s="386"/>
      <c r="AW223" s="386"/>
      <c r="AX223" s="386"/>
      <c r="AY223" s="386"/>
      <c r="AZ223" s="386"/>
      <c r="BA223" s="386"/>
      <c r="BB223" s="386"/>
      <c r="BC223" s="386"/>
      <c r="BD223" s="386">
        <v>2</v>
      </c>
      <c r="BE223" s="386"/>
      <c r="BF223" s="386"/>
      <c r="BG223" s="386"/>
      <c r="BH223" s="386"/>
      <c r="BI223" s="386"/>
      <c r="BJ223" s="386"/>
      <c r="BK223" s="386"/>
      <c r="BL223" s="386"/>
      <c r="BM223" s="386"/>
      <c r="BN223" s="386"/>
      <c r="BO223" s="386"/>
      <c r="BP223" s="386"/>
      <c r="BQ223" s="386"/>
      <c r="BR223" s="386"/>
      <c r="BS223" s="386"/>
      <c r="BT223" s="386">
        <v>3</v>
      </c>
      <c r="BU223" s="386"/>
      <c r="BV223" s="386"/>
      <c r="BW223" s="386"/>
      <c r="BX223" s="386"/>
      <c r="BY223" s="386"/>
      <c r="BZ223" s="386"/>
      <c r="CA223" s="386"/>
      <c r="CB223" s="386"/>
      <c r="CC223" s="386"/>
      <c r="CD223" s="386"/>
      <c r="CE223" s="386"/>
      <c r="CF223" s="386"/>
      <c r="CG223" s="386"/>
      <c r="CH223" s="386"/>
      <c r="CI223" s="386"/>
      <c r="CJ223" s="386">
        <v>4</v>
      </c>
      <c r="CK223" s="386"/>
      <c r="CL223" s="386"/>
      <c r="CM223" s="386"/>
      <c r="CN223" s="386"/>
      <c r="CO223" s="386"/>
      <c r="CP223" s="386"/>
      <c r="CQ223" s="386"/>
      <c r="CR223" s="386"/>
      <c r="CS223" s="386"/>
      <c r="CT223" s="386"/>
      <c r="CU223" s="386"/>
      <c r="CV223" s="386"/>
      <c r="CW223" s="386"/>
      <c r="CX223" s="386"/>
      <c r="CY223" s="386"/>
      <c r="CZ223" s="386"/>
      <c r="DA223" s="503"/>
    </row>
    <row r="224" spans="1:105" ht="26.25" customHeight="1" hidden="1">
      <c r="A224" s="368" t="s">
        <v>147</v>
      </c>
      <c r="B224" s="369"/>
      <c r="C224" s="369"/>
      <c r="D224" s="369"/>
      <c r="E224" s="369"/>
      <c r="F224" s="369"/>
      <c r="G224" s="369"/>
      <c r="H224" s="442" t="s">
        <v>332</v>
      </c>
      <c r="I224" s="442"/>
      <c r="J224" s="442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  <c r="AA224" s="442"/>
      <c r="AB224" s="442"/>
      <c r="AC224" s="442"/>
      <c r="AD224" s="442"/>
      <c r="AE224" s="442"/>
      <c r="AF224" s="442"/>
      <c r="AG224" s="442"/>
      <c r="AH224" s="442"/>
      <c r="AI224" s="442"/>
      <c r="AJ224" s="442"/>
      <c r="AK224" s="442"/>
      <c r="AL224" s="442"/>
      <c r="AM224" s="442"/>
      <c r="AN224" s="442"/>
      <c r="AO224" s="442"/>
      <c r="AP224" s="442"/>
      <c r="AQ224" s="442"/>
      <c r="AR224" s="442"/>
      <c r="AS224" s="442"/>
      <c r="AT224" s="442"/>
      <c r="AU224" s="442"/>
      <c r="AV224" s="442"/>
      <c r="AW224" s="442"/>
      <c r="AX224" s="442"/>
      <c r="AY224" s="442"/>
      <c r="AZ224" s="442"/>
      <c r="BA224" s="442"/>
      <c r="BB224" s="442"/>
      <c r="BC224" s="442"/>
      <c r="BD224" s="402">
        <v>1</v>
      </c>
      <c r="BE224" s="402"/>
      <c r="BF224" s="402"/>
      <c r="BG224" s="402"/>
      <c r="BH224" s="402"/>
      <c r="BI224" s="402"/>
      <c r="BJ224" s="402"/>
      <c r="BK224" s="402"/>
      <c r="BL224" s="402"/>
      <c r="BM224" s="402"/>
      <c r="BN224" s="402"/>
      <c r="BO224" s="402"/>
      <c r="BP224" s="402"/>
      <c r="BQ224" s="402"/>
      <c r="BR224" s="402"/>
      <c r="BS224" s="402"/>
      <c r="BT224" s="440">
        <v>0</v>
      </c>
      <c r="BU224" s="440"/>
      <c r="BV224" s="440"/>
      <c r="BW224" s="440"/>
      <c r="BX224" s="440"/>
      <c r="BY224" s="440"/>
      <c r="BZ224" s="440"/>
      <c r="CA224" s="440"/>
      <c r="CB224" s="440"/>
      <c r="CC224" s="440"/>
      <c r="CD224" s="440"/>
      <c r="CE224" s="440"/>
      <c r="CF224" s="440"/>
      <c r="CG224" s="440"/>
      <c r="CH224" s="440"/>
      <c r="CI224" s="440"/>
      <c r="CJ224" s="440">
        <f>BT224</f>
        <v>0</v>
      </c>
      <c r="CK224" s="440"/>
      <c r="CL224" s="440"/>
      <c r="CM224" s="440"/>
      <c r="CN224" s="440"/>
      <c r="CO224" s="440"/>
      <c r="CP224" s="440"/>
      <c r="CQ224" s="440"/>
      <c r="CR224" s="440"/>
      <c r="CS224" s="440"/>
      <c r="CT224" s="440"/>
      <c r="CU224" s="440"/>
      <c r="CV224" s="440"/>
      <c r="CW224" s="440"/>
      <c r="CX224" s="440"/>
      <c r="CY224" s="440"/>
      <c r="CZ224" s="440"/>
      <c r="DA224" s="441"/>
    </row>
    <row r="225" spans="1:110" ht="17.25" customHeight="1" hidden="1">
      <c r="A225" s="564">
        <v>2</v>
      </c>
      <c r="B225" s="532"/>
      <c r="C225" s="532"/>
      <c r="D225" s="532"/>
      <c r="E225" s="532"/>
      <c r="F225" s="532"/>
      <c r="G225" s="533"/>
      <c r="H225" s="436" t="s">
        <v>360</v>
      </c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37"/>
      <c r="U225" s="437"/>
      <c r="V225" s="437"/>
      <c r="W225" s="437"/>
      <c r="X225" s="437"/>
      <c r="Y225" s="437"/>
      <c r="Z225" s="437"/>
      <c r="AA225" s="437"/>
      <c r="AB225" s="437"/>
      <c r="AC225" s="437"/>
      <c r="AD225" s="437"/>
      <c r="AE225" s="437"/>
      <c r="AF225" s="437"/>
      <c r="AG225" s="437"/>
      <c r="AH225" s="437"/>
      <c r="AI225" s="437"/>
      <c r="AJ225" s="437"/>
      <c r="AK225" s="437"/>
      <c r="AL225" s="437"/>
      <c r="AM225" s="437"/>
      <c r="AN225" s="437"/>
      <c r="AO225" s="437"/>
      <c r="AP225" s="437"/>
      <c r="AQ225" s="437"/>
      <c r="AR225" s="437"/>
      <c r="AS225" s="437"/>
      <c r="AT225" s="437"/>
      <c r="AU225" s="437"/>
      <c r="AV225" s="437"/>
      <c r="AW225" s="437"/>
      <c r="AX225" s="437"/>
      <c r="AY225" s="437"/>
      <c r="AZ225" s="437"/>
      <c r="BA225" s="437"/>
      <c r="BB225" s="437"/>
      <c r="BC225" s="438"/>
      <c r="BD225" s="363">
        <v>1</v>
      </c>
      <c r="BE225" s="364"/>
      <c r="BF225" s="364"/>
      <c r="BG225" s="364"/>
      <c r="BH225" s="364"/>
      <c r="BI225" s="364"/>
      <c r="BJ225" s="364"/>
      <c r="BK225" s="364"/>
      <c r="BL225" s="364"/>
      <c r="BM225" s="364"/>
      <c r="BN225" s="364"/>
      <c r="BO225" s="364"/>
      <c r="BP225" s="364"/>
      <c r="BQ225" s="364"/>
      <c r="BR225" s="364"/>
      <c r="BS225" s="365"/>
      <c r="BT225" s="609">
        <v>0</v>
      </c>
      <c r="BU225" s="610"/>
      <c r="BV225" s="610"/>
      <c r="BW225" s="610"/>
      <c r="BX225" s="610"/>
      <c r="BY225" s="610"/>
      <c r="BZ225" s="610"/>
      <c r="CA225" s="610"/>
      <c r="CB225" s="610"/>
      <c r="CC225" s="610"/>
      <c r="CD225" s="610"/>
      <c r="CE225" s="610"/>
      <c r="CF225" s="610"/>
      <c r="CG225" s="610"/>
      <c r="CH225" s="610"/>
      <c r="CI225" s="611"/>
      <c r="CJ225" s="609">
        <f>BD225*BT225</f>
        <v>0</v>
      </c>
      <c r="CK225" s="610"/>
      <c r="CL225" s="610"/>
      <c r="CM225" s="610"/>
      <c r="CN225" s="610"/>
      <c r="CO225" s="610"/>
      <c r="CP225" s="610"/>
      <c r="CQ225" s="610"/>
      <c r="CR225" s="610"/>
      <c r="CS225" s="610"/>
      <c r="CT225" s="610"/>
      <c r="CU225" s="610"/>
      <c r="CV225" s="610"/>
      <c r="CW225" s="610"/>
      <c r="CX225" s="610"/>
      <c r="CY225" s="610"/>
      <c r="CZ225" s="611"/>
      <c r="DA225" s="127"/>
      <c r="DF225" s="90"/>
    </row>
    <row r="226" spans="1:105" s="32" customFormat="1" ht="15" customHeight="1" hidden="1">
      <c r="A226" s="368" t="s">
        <v>157</v>
      </c>
      <c r="B226" s="369"/>
      <c r="C226" s="369"/>
      <c r="D226" s="369"/>
      <c r="E226" s="369"/>
      <c r="F226" s="369"/>
      <c r="G226" s="369"/>
      <c r="H226" s="442" t="s">
        <v>362</v>
      </c>
      <c r="I226" s="442"/>
      <c r="J226" s="442"/>
      <c r="K226" s="442"/>
      <c r="L226" s="442"/>
      <c r="M226" s="442"/>
      <c r="N226" s="442"/>
      <c r="O226" s="442"/>
      <c r="P226" s="442"/>
      <c r="Q226" s="442"/>
      <c r="R226" s="442"/>
      <c r="S226" s="442"/>
      <c r="T226" s="442"/>
      <c r="U226" s="442"/>
      <c r="V226" s="442"/>
      <c r="W226" s="442"/>
      <c r="X226" s="442"/>
      <c r="Y226" s="442"/>
      <c r="Z226" s="442"/>
      <c r="AA226" s="442"/>
      <c r="AB226" s="442"/>
      <c r="AC226" s="442"/>
      <c r="AD226" s="442"/>
      <c r="AE226" s="442"/>
      <c r="AF226" s="442"/>
      <c r="AG226" s="442"/>
      <c r="AH226" s="442"/>
      <c r="AI226" s="442"/>
      <c r="AJ226" s="442"/>
      <c r="AK226" s="442"/>
      <c r="AL226" s="442"/>
      <c r="AM226" s="442"/>
      <c r="AN226" s="442"/>
      <c r="AO226" s="442"/>
      <c r="AP226" s="442"/>
      <c r="AQ226" s="442"/>
      <c r="AR226" s="442"/>
      <c r="AS226" s="442"/>
      <c r="AT226" s="442"/>
      <c r="AU226" s="442"/>
      <c r="AV226" s="442"/>
      <c r="AW226" s="442"/>
      <c r="AX226" s="442"/>
      <c r="AY226" s="442"/>
      <c r="AZ226" s="442"/>
      <c r="BA226" s="442"/>
      <c r="BB226" s="442"/>
      <c r="BC226" s="442"/>
      <c r="BD226" s="402">
        <v>1</v>
      </c>
      <c r="BE226" s="402"/>
      <c r="BF226" s="402"/>
      <c r="BG226" s="402"/>
      <c r="BH226" s="402"/>
      <c r="BI226" s="402"/>
      <c r="BJ226" s="402"/>
      <c r="BK226" s="402"/>
      <c r="BL226" s="402"/>
      <c r="BM226" s="402"/>
      <c r="BN226" s="402"/>
      <c r="BO226" s="402"/>
      <c r="BP226" s="402"/>
      <c r="BQ226" s="402"/>
      <c r="BR226" s="402"/>
      <c r="BS226" s="402"/>
      <c r="BT226" s="440">
        <v>0</v>
      </c>
      <c r="BU226" s="440"/>
      <c r="BV226" s="440"/>
      <c r="BW226" s="440"/>
      <c r="BX226" s="440"/>
      <c r="BY226" s="440"/>
      <c r="BZ226" s="440"/>
      <c r="CA226" s="440"/>
      <c r="CB226" s="440"/>
      <c r="CC226" s="440"/>
      <c r="CD226" s="440"/>
      <c r="CE226" s="440"/>
      <c r="CF226" s="440"/>
      <c r="CG226" s="440"/>
      <c r="CH226" s="440"/>
      <c r="CI226" s="440"/>
      <c r="CJ226" s="440">
        <v>0</v>
      </c>
      <c r="CK226" s="440"/>
      <c r="CL226" s="440"/>
      <c r="CM226" s="440"/>
      <c r="CN226" s="440"/>
      <c r="CO226" s="440"/>
      <c r="CP226" s="440"/>
      <c r="CQ226" s="440"/>
      <c r="CR226" s="440"/>
      <c r="CS226" s="440"/>
      <c r="CT226" s="440"/>
      <c r="CU226" s="440"/>
      <c r="CV226" s="440"/>
      <c r="CW226" s="440"/>
      <c r="CX226" s="440"/>
      <c r="CY226" s="440"/>
      <c r="CZ226" s="440"/>
      <c r="DA226" s="441"/>
    </row>
    <row r="227" spans="1:105" s="32" customFormat="1" ht="15" customHeight="1" hidden="1">
      <c r="A227" s="368" t="s">
        <v>157</v>
      </c>
      <c r="B227" s="369"/>
      <c r="C227" s="369"/>
      <c r="D227" s="369"/>
      <c r="E227" s="369"/>
      <c r="F227" s="369"/>
      <c r="G227" s="369"/>
      <c r="H227" s="442"/>
      <c r="I227" s="442"/>
      <c r="J227" s="442"/>
      <c r="K227" s="442"/>
      <c r="L227" s="442"/>
      <c r="M227" s="442"/>
      <c r="N227" s="442"/>
      <c r="O227" s="442"/>
      <c r="P227" s="442"/>
      <c r="Q227" s="442"/>
      <c r="R227" s="442"/>
      <c r="S227" s="442"/>
      <c r="T227" s="442"/>
      <c r="U227" s="442"/>
      <c r="V227" s="442"/>
      <c r="W227" s="442"/>
      <c r="X227" s="442"/>
      <c r="Y227" s="442"/>
      <c r="Z227" s="442"/>
      <c r="AA227" s="442"/>
      <c r="AB227" s="442"/>
      <c r="AC227" s="442"/>
      <c r="AD227" s="442"/>
      <c r="AE227" s="442"/>
      <c r="AF227" s="442"/>
      <c r="AG227" s="442"/>
      <c r="AH227" s="442"/>
      <c r="AI227" s="442"/>
      <c r="AJ227" s="442"/>
      <c r="AK227" s="442"/>
      <c r="AL227" s="442"/>
      <c r="AM227" s="442"/>
      <c r="AN227" s="442"/>
      <c r="AO227" s="442"/>
      <c r="AP227" s="442"/>
      <c r="AQ227" s="442"/>
      <c r="AR227" s="442"/>
      <c r="AS227" s="442"/>
      <c r="AT227" s="442"/>
      <c r="AU227" s="442"/>
      <c r="AV227" s="442"/>
      <c r="AW227" s="442"/>
      <c r="AX227" s="442"/>
      <c r="AY227" s="442"/>
      <c r="AZ227" s="442"/>
      <c r="BA227" s="442"/>
      <c r="BB227" s="442"/>
      <c r="BC227" s="442"/>
      <c r="BD227" s="402"/>
      <c r="BE227" s="402"/>
      <c r="BF227" s="402"/>
      <c r="BG227" s="402"/>
      <c r="BH227" s="402"/>
      <c r="BI227" s="402"/>
      <c r="BJ227" s="402"/>
      <c r="BK227" s="402"/>
      <c r="BL227" s="402"/>
      <c r="BM227" s="402"/>
      <c r="BN227" s="402"/>
      <c r="BO227" s="402"/>
      <c r="BP227" s="402"/>
      <c r="BQ227" s="402"/>
      <c r="BR227" s="402"/>
      <c r="BS227" s="402"/>
      <c r="BT227" s="402"/>
      <c r="BU227" s="402"/>
      <c r="BV227" s="402"/>
      <c r="BW227" s="402"/>
      <c r="BX227" s="402"/>
      <c r="BY227" s="402"/>
      <c r="BZ227" s="402"/>
      <c r="CA227" s="402"/>
      <c r="CB227" s="402"/>
      <c r="CC227" s="402"/>
      <c r="CD227" s="402"/>
      <c r="CE227" s="402"/>
      <c r="CF227" s="402"/>
      <c r="CG227" s="402"/>
      <c r="CH227" s="402"/>
      <c r="CI227" s="402"/>
      <c r="CJ227" s="439"/>
      <c r="CK227" s="439"/>
      <c r="CL227" s="439"/>
      <c r="CM227" s="439"/>
      <c r="CN227" s="439"/>
      <c r="CO227" s="439"/>
      <c r="CP227" s="439"/>
      <c r="CQ227" s="439"/>
      <c r="CR227" s="439"/>
      <c r="CS227" s="439"/>
      <c r="CT227" s="439"/>
      <c r="CU227" s="439"/>
      <c r="CV227" s="439"/>
      <c r="CW227" s="439"/>
      <c r="CX227" s="439"/>
      <c r="CY227" s="439"/>
      <c r="CZ227" s="439"/>
      <c r="DA227" s="509"/>
    </row>
    <row r="228" spans="1:105" s="32" customFormat="1" ht="15" customHeight="1" hidden="1">
      <c r="A228" s="368" t="s">
        <v>259</v>
      </c>
      <c r="B228" s="369"/>
      <c r="C228" s="369"/>
      <c r="D228" s="369"/>
      <c r="E228" s="369"/>
      <c r="F228" s="369"/>
      <c r="G228" s="369"/>
      <c r="H228" s="442"/>
      <c r="I228" s="442"/>
      <c r="J228" s="442"/>
      <c r="K228" s="442"/>
      <c r="L228" s="442"/>
      <c r="M228" s="442"/>
      <c r="N228" s="442"/>
      <c r="O228" s="442"/>
      <c r="P228" s="442"/>
      <c r="Q228" s="442"/>
      <c r="R228" s="442"/>
      <c r="S228" s="442"/>
      <c r="T228" s="442"/>
      <c r="U228" s="442"/>
      <c r="V228" s="442"/>
      <c r="W228" s="442"/>
      <c r="X228" s="442"/>
      <c r="Y228" s="442"/>
      <c r="Z228" s="442"/>
      <c r="AA228" s="442"/>
      <c r="AB228" s="442"/>
      <c r="AC228" s="442"/>
      <c r="AD228" s="442"/>
      <c r="AE228" s="442"/>
      <c r="AF228" s="442"/>
      <c r="AG228" s="442"/>
      <c r="AH228" s="442"/>
      <c r="AI228" s="442"/>
      <c r="AJ228" s="442"/>
      <c r="AK228" s="442"/>
      <c r="AL228" s="442"/>
      <c r="AM228" s="442"/>
      <c r="AN228" s="442"/>
      <c r="AO228" s="442"/>
      <c r="AP228" s="442"/>
      <c r="AQ228" s="442"/>
      <c r="AR228" s="442"/>
      <c r="AS228" s="442"/>
      <c r="AT228" s="442"/>
      <c r="AU228" s="442"/>
      <c r="AV228" s="442"/>
      <c r="AW228" s="442"/>
      <c r="AX228" s="442"/>
      <c r="AY228" s="442"/>
      <c r="AZ228" s="442"/>
      <c r="BA228" s="442"/>
      <c r="BB228" s="442"/>
      <c r="BC228" s="442"/>
      <c r="BD228" s="402"/>
      <c r="BE228" s="402"/>
      <c r="BF228" s="402"/>
      <c r="BG228" s="402"/>
      <c r="BH228" s="402"/>
      <c r="BI228" s="402"/>
      <c r="BJ228" s="402"/>
      <c r="BK228" s="402"/>
      <c r="BL228" s="402"/>
      <c r="BM228" s="402"/>
      <c r="BN228" s="402"/>
      <c r="BO228" s="402"/>
      <c r="BP228" s="402"/>
      <c r="BQ228" s="402"/>
      <c r="BR228" s="402"/>
      <c r="BS228" s="402"/>
      <c r="BT228" s="471"/>
      <c r="BU228" s="471"/>
      <c r="BV228" s="471"/>
      <c r="BW228" s="471"/>
      <c r="BX228" s="471"/>
      <c r="BY228" s="471"/>
      <c r="BZ228" s="471"/>
      <c r="CA228" s="471"/>
      <c r="CB228" s="471"/>
      <c r="CC228" s="471"/>
      <c r="CD228" s="471"/>
      <c r="CE228" s="471"/>
      <c r="CF228" s="471"/>
      <c r="CG228" s="471"/>
      <c r="CH228" s="471"/>
      <c r="CI228" s="471"/>
      <c r="CJ228" s="439"/>
      <c r="CK228" s="439"/>
      <c r="CL228" s="439"/>
      <c r="CM228" s="439"/>
      <c r="CN228" s="439"/>
      <c r="CO228" s="439"/>
      <c r="CP228" s="439"/>
      <c r="CQ228" s="439"/>
      <c r="CR228" s="439"/>
      <c r="CS228" s="439"/>
      <c r="CT228" s="439"/>
      <c r="CU228" s="439"/>
      <c r="CV228" s="439"/>
      <c r="CW228" s="439"/>
      <c r="CX228" s="439"/>
      <c r="CY228" s="439"/>
      <c r="CZ228" s="439"/>
      <c r="DA228" s="509"/>
    </row>
    <row r="229" spans="1:105" s="32" customFormat="1" ht="15" customHeight="1" hidden="1">
      <c r="A229" s="368" t="s">
        <v>260</v>
      </c>
      <c r="B229" s="369"/>
      <c r="C229" s="369"/>
      <c r="D229" s="369"/>
      <c r="E229" s="369"/>
      <c r="F229" s="369"/>
      <c r="G229" s="369"/>
      <c r="H229" s="442"/>
      <c r="I229" s="442"/>
      <c r="J229" s="442"/>
      <c r="K229" s="442"/>
      <c r="L229" s="442"/>
      <c r="M229" s="442"/>
      <c r="N229" s="442"/>
      <c r="O229" s="442"/>
      <c r="P229" s="442"/>
      <c r="Q229" s="442"/>
      <c r="R229" s="442"/>
      <c r="S229" s="442"/>
      <c r="T229" s="442"/>
      <c r="U229" s="442"/>
      <c r="V229" s="442"/>
      <c r="W229" s="442"/>
      <c r="X229" s="442"/>
      <c r="Y229" s="442"/>
      <c r="Z229" s="442"/>
      <c r="AA229" s="442"/>
      <c r="AB229" s="442"/>
      <c r="AC229" s="442"/>
      <c r="AD229" s="442"/>
      <c r="AE229" s="442"/>
      <c r="AF229" s="442"/>
      <c r="AG229" s="442"/>
      <c r="AH229" s="442"/>
      <c r="AI229" s="442"/>
      <c r="AJ229" s="442"/>
      <c r="AK229" s="442"/>
      <c r="AL229" s="442"/>
      <c r="AM229" s="442"/>
      <c r="AN229" s="442"/>
      <c r="AO229" s="442"/>
      <c r="AP229" s="442"/>
      <c r="AQ229" s="442"/>
      <c r="AR229" s="442"/>
      <c r="AS229" s="442"/>
      <c r="AT229" s="442"/>
      <c r="AU229" s="442"/>
      <c r="AV229" s="442"/>
      <c r="AW229" s="442"/>
      <c r="AX229" s="442"/>
      <c r="AY229" s="442"/>
      <c r="AZ229" s="442"/>
      <c r="BA229" s="442"/>
      <c r="BB229" s="442"/>
      <c r="BC229" s="442"/>
      <c r="BD229" s="402"/>
      <c r="BE229" s="402"/>
      <c r="BF229" s="402"/>
      <c r="BG229" s="402"/>
      <c r="BH229" s="402"/>
      <c r="BI229" s="402"/>
      <c r="BJ229" s="402"/>
      <c r="BK229" s="402"/>
      <c r="BL229" s="402"/>
      <c r="BM229" s="402"/>
      <c r="BN229" s="402"/>
      <c r="BO229" s="402"/>
      <c r="BP229" s="402"/>
      <c r="BQ229" s="402"/>
      <c r="BR229" s="402"/>
      <c r="BS229" s="402"/>
      <c r="BT229" s="402"/>
      <c r="BU229" s="402"/>
      <c r="BV229" s="402"/>
      <c r="BW229" s="402"/>
      <c r="BX229" s="402"/>
      <c r="BY229" s="402"/>
      <c r="BZ229" s="402"/>
      <c r="CA229" s="402"/>
      <c r="CB229" s="402"/>
      <c r="CC229" s="402"/>
      <c r="CD229" s="402"/>
      <c r="CE229" s="402"/>
      <c r="CF229" s="402"/>
      <c r="CG229" s="402"/>
      <c r="CH229" s="402"/>
      <c r="CI229" s="402"/>
      <c r="CJ229" s="439"/>
      <c r="CK229" s="439"/>
      <c r="CL229" s="439"/>
      <c r="CM229" s="439"/>
      <c r="CN229" s="439"/>
      <c r="CO229" s="439"/>
      <c r="CP229" s="439"/>
      <c r="CQ229" s="439"/>
      <c r="CR229" s="439"/>
      <c r="CS229" s="439"/>
      <c r="CT229" s="439"/>
      <c r="CU229" s="439"/>
      <c r="CV229" s="439"/>
      <c r="CW229" s="439"/>
      <c r="CX229" s="439"/>
      <c r="CY229" s="439"/>
      <c r="CZ229" s="439"/>
      <c r="DA229" s="509"/>
    </row>
    <row r="230" spans="1:105" s="32" customFormat="1" ht="15" customHeight="1" hidden="1">
      <c r="A230" s="368" t="s">
        <v>261</v>
      </c>
      <c r="B230" s="369"/>
      <c r="C230" s="369"/>
      <c r="D230" s="369"/>
      <c r="E230" s="369"/>
      <c r="F230" s="369"/>
      <c r="G230" s="369"/>
      <c r="H230" s="442"/>
      <c r="I230" s="442"/>
      <c r="J230" s="442"/>
      <c r="K230" s="442"/>
      <c r="L230" s="442"/>
      <c r="M230" s="442"/>
      <c r="N230" s="442"/>
      <c r="O230" s="442"/>
      <c r="P230" s="442"/>
      <c r="Q230" s="442"/>
      <c r="R230" s="442"/>
      <c r="S230" s="442"/>
      <c r="T230" s="442"/>
      <c r="U230" s="442"/>
      <c r="V230" s="442"/>
      <c r="W230" s="442"/>
      <c r="X230" s="442"/>
      <c r="Y230" s="442"/>
      <c r="Z230" s="442"/>
      <c r="AA230" s="442"/>
      <c r="AB230" s="442"/>
      <c r="AC230" s="442"/>
      <c r="AD230" s="442"/>
      <c r="AE230" s="442"/>
      <c r="AF230" s="442"/>
      <c r="AG230" s="442"/>
      <c r="AH230" s="442"/>
      <c r="AI230" s="442"/>
      <c r="AJ230" s="442"/>
      <c r="AK230" s="442"/>
      <c r="AL230" s="442"/>
      <c r="AM230" s="442"/>
      <c r="AN230" s="442"/>
      <c r="AO230" s="442"/>
      <c r="AP230" s="442"/>
      <c r="AQ230" s="442"/>
      <c r="AR230" s="442"/>
      <c r="AS230" s="442"/>
      <c r="AT230" s="442"/>
      <c r="AU230" s="442"/>
      <c r="AV230" s="442"/>
      <c r="AW230" s="442"/>
      <c r="AX230" s="442"/>
      <c r="AY230" s="442"/>
      <c r="AZ230" s="442"/>
      <c r="BA230" s="442"/>
      <c r="BB230" s="442"/>
      <c r="BC230" s="442"/>
      <c r="BD230" s="402"/>
      <c r="BE230" s="402"/>
      <c r="BF230" s="402"/>
      <c r="BG230" s="402"/>
      <c r="BH230" s="402"/>
      <c r="BI230" s="402"/>
      <c r="BJ230" s="402"/>
      <c r="BK230" s="402"/>
      <c r="BL230" s="402"/>
      <c r="BM230" s="402"/>
      <c r="BN230" s="402"/>
      <c r="BO230" s="402"/>
      <c r="BP230" s="402"/>
      <c r="BQ230" s="402"/>
      <c r="BR230" s="402"/>
      <c r="BS230" s="402"/>
      <c r="BT230" s="471"/>
      <c r="BU230" s="471"/>
      <c r="BV230" s="471"/>
      <c r="BW230" s="471"/>
      <c r="BX230" s="471"/>
      <c r="BY230" s="471"/>
      <c r="BZ230" s="471"/>
      <c r="CA230" s="471"/>
      <c r="CB230" s="471"/>
      <c r="CC230" s="471"/>
      <c r="CD230" s="471"/>
      <c r="CE230" s="471"/>
      <c r="CF230" s="471"/>
      <c r="CG230" s="471"/>
      <c r="CH230" s="471"/>
      <c r="CI230" s="471"/>
      <c r="CJ230" s="439"/>
      <c r="CK230" s="439"/>
      <c r="CL230" s="439"/>
      <c r="CM230" s="439"/>
      <c r="CN230" s="439"/>
      <c r="CO230" s="439"/>
      <c r="CP230" s="439"/>
      <c r="CQ230" s="439"/>
      <c r="CR230" s="439"/>
      <c r="CS230" s="439"/>
      <c r="CT230" s="439"/>
      <c r="CU230" s="439"/>
      <c r="CV230" s="439"/>
      <c r="CW230" s="439"/>
      <c r="CX230" s="439"/>
      <c r="CY230" s="439"/>
      <c r="CZ230" s="439"/>
      <c r="DA230" s="509"/>
    </row>
    <row r="231" spans="1:105" ht="14.25" customHeight="1" hidden="1" thickBot="1">
      <c r="A231" s="407"/>
      <c r="B231" s="408"/>
      <c r="C231" s="408"/>
      <c r="D231" s="408"/>
      <c r="E231" s="408"/>
      <c r="F231" s="408"/>
      <c r="G231" s="409"/>
      <c r="H231" s="410" t="s">
        <v>280</v>
      </c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1"/>
      <c r="AA231" s="411"/>
      <c r="AB231" s="411"/>
      <c r="AC231" s="411"/>
      <c r="AD231" s="411"/>
      <c r="AE231" s="411"/>
      <c r="AF231" s="411"/>
      <c r="AG231" s="411"/>
      <c r="AH231" s="411"/>
      <c r="AI231" s="411"/>
      <c r="AJ231" s="411"/>
      <c r="AK231" s="411"/>
      <c r="AL231" s="411"/>
      <c r="AM231" s="411"/>
      <c r="AN231" s="411"/>
      <c r="AO231" s="411"/>
      <c r="AP231" s="411"/>
      <c r="AQ231" s="411"/>
      <c r="AR231" s="411"/>
      <c r="AS231" s="411"/>
      <c r="AT231" s="411"/>
      <c r="AU231" s="411"/>
      <c r="AV231" s="411"/>
      <c r="AW231" s="411"/>
      <c r="AX231" s="411"/>
      <c r="AY231" s="411"/>
      <c r="AZ231" s="411"/>
      <c r="BA231" s="411"/>
      <c r="BB231" s="411"/>
      <c r="BC231" s="412"/>
      <c r="BD231" s="413">
        <v>2</v>
      </c>
      <c r="BE231" s="414"/>
      <c r="BF231" s="414"/>
      <c r="BG231" s="414"/>
      <c r="BH231" s="414"/>
      <c r="BI231" s="414"/>
      <c r="BJ231" s="414"/>
      <c r="BK231" s="414"/>
      <c r="BL231" s="414"/>
      <c r="BM231" s="414"/>
      <c r="BN231" s="414"/>
      <c r="BO231" s="414"/>
      <c r="BP231" s="414"/>
      <c r="BQ231" s="414"/>
      <c r="BR231" s="414"/>
      <c r="BS231" s="415"/>
      <c r="BT231" s="416" t="s">
        <v>124</v>
      </c>
      <c r="BU231" s="408"/>
      <c r="BV231" s="408"/>
      <c r="BW231" s="408"/>
      <c r="BX231" s="408"/>
      <c r="BY231" s="408"/>
      <c r="BZ231" s="408"/>
      <c r="CA231" s="408"/>
      <c r="CB231" s="408"/>
      <c r="CC231" s="408"/>
      <c r="CD231" s="408"/>
      <c r="CE231" s="408"/>
      <c r="CF231" s="408"/>
      <c r="CG231" s="408"/>
      <c r="CH231" s="408"/>
      <c r="CI231" s="409"/>
      <c r="CJ231" s="555">
        <f>SUM(CJ224:CJ230)</f>
        <v>0</v>
      </c>
      <c r="CK231" s="418"/>
      <c r="CL231" s="418"/>
      <c r="CM231" s="418"/>
      <c r="CN231" s="418"/>
      <c r="CO231" s="418"/>
      <c r="CP231" s="418"/>
      <c r="CQ231" s="418"/>
      <c r="CR231" s="418"/>
      <c r="CS231" s="418"/>
      <c r="CT231" s="418"/>
      <c r="CU231" s="418"/>
      <c r="CV231" s="418"/>
      <c r="CW231" s="418"/>
      <c r="CX231" s="418"/>
      <c r="CY231" s="418"/>
      <c r="CZ231" s="556"/>
      <c r="DA231" s="128">
        <f>SUM(CJ231)</f>
        <v>0</v>
      </c>
    </row>
    <row r="232" spans="1:105" ht="14.25" customHeight="1">
      <c r="A232" s="129"/>
      <c r="B232" s="130"/>
      <c r="C232" s="130"/>
      <c r="D232" s="130"/>
      <c r="E232" s="130"/>
      <c r="F232" s="130"/>
      <c r="G232" s="130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0"/>
    </row>
    <row r="233" spans="1:105" ht="16.5" customHeight="1">
      <c r="A233" s="559" t="s">
        <v>380</v>
      </c>
      <c r="B233" s="559"/>
      <c r="C233" s="559"/>
      <c r="D233" s="559"/>
      <c r="E233" s="559"/>
      <c r="F233" s="559"/>
      <c r="G233" s="559"/>
      <c r="H233" s="559"/>
      <c r="I233" s="559"/>
      <c r="J233" s="559"/>
      <c r="K233" s="559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59"/>
      <c r="AA233" s="559"/>
      <c r="AB233" s="559"/>
      <c r="AC233" s="559"/>
      <c r="AD233" s="559"/>
      <c r="AE233" s="559"/>
      <c r="AF233" s="559"/>
      <c r="AG233" s="559"/>
      <c r="AH233" s="559"/>
      <c r="AI233" s="559"/>
      <c r="AJ233" s="559"/>
      <c r="AK233" s="559"/>
      <c r="AL233" s="559"/>
      <c r="AM233" s="559"/>
      <c r="AN233" s="559"/>
      <c r="AO233" s="559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0"/>
    </row>
    <row r="234" spans="1:105" ht="16.5" customHeight="1" hidden="1" thickBot="1">
      <c r="A234" s="560" t="s">
        <v>276</v>
      </c>
      <c r="B234" s="560"/>
      <c r="C234" s="560"/>
      <c r="D234" s="560"/>
      <c r="E234" s="560"/>
      <c r="F234" s="560"/>
      <c r="G234" s="560"/>
      <c r="H234" s="560"/>
      <c r="I234" s="560"/>
      <c r="J234" s="560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  <c r="U234" s="560"/>
      <c r="V234" s="560"/>
      <c r="W234" s="560"/>
      <c r="X234" s="560"/>
      <c r="Y234" s="560"/>
      <c r="Z234" s="560"/>
      <c r="AA234" s="560"/>
      <c r="AB234" s="560"/>
      <c r="AC234" s="560"/>
      <c r="AD234" s="560"/>
      <c r="AE234" s="560"/>
      <c r="AF234" s="560"/>
      <c r="AG234" s="560"/>
      <c r="AH234" s="560"/>
      <c r="AI234" s="560"/>
      <c r="AJ234" s="560"/>
      <c r="AK234" s="560"/>
      <c r="AL234" s="560"/>
      <c r="AM234" s="560"/>
      <c r="AN234" s="560"/>
      <c r="AO234" s="560"/>
      <c r="AP234" s="560"/>
      <c r="AQ234" s="560"/>
      <c r="AR234" s="560"/>
      <c r="AS234" s="560"/>
      <c r="AT234" s="560"/>
      <c r="AU234" s="560"/>
      <c r="AV234" s="560"/>
      <c r="AW234" s="560"/>
      <c r="AX234" s="560"/>
      <c r="AY234" s="560"/>
      <c r="AZ234" s="560"/>
      <c r="BA234" s="560"/>
      <c r="BB234" s="560"/>
      <c r="BC234" s="560"/>
      <c r="BD234" s="560"/>
      <c r="BE234" s="560"/>
      <c r="BF234" s="560"/>
      <c r="BG234" s="560"/>
      <c r="BH234" s="560"/>
      <c r="BI234" s="560"/>
      <c r="BJ234" s="560"/>
      <c r="BK234" s="560"/>
      <c r="BL234" s="560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</row>
    <row r="235" spans="1:105" ht="24" customHeight="1" hidden="1">
      <c r="A235" s="381" t="s">
        <v>133</v>
      </c>
      <c r="B235" s="382"/>
      <c r="C235" s="382"/>
      <c r="D235" s="382"/>
      <c r="E235" s="382"/>
      <c r="F235" s="382"/>
      <c r="G235" s="383"/>
      <c r="H235" s="384" t="s">
        <v>44</v>
      </c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2"/>
      <c r="BB235" s="382"/>
      <c r="BC235" s="383"/>
      <c r="BD235" s="384" t="s">
        <v>61</v>
      </c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82"/>
      <c r="BO235" s="382"/>
      <c r="BP235" s="382"/>
      <c r="BQ235" s="382"/>
      <c r="BR235" s="382"/>
      <c r="BS235" s="383"/>
      <c r="BT235" s="384" t="s">
        <v>64</v>
      </c>
      <c r="BU235" s="382"/>
      <c r="BV235" s="382"/>
      <c r="BW235" s="382"/>
      <c r="BX235" s="382"/>
      <c r="BY235" s="382"/>
      <c r="BZ235" s="382"/>
      <c r="CA235" s="382"/>
      <c r="CB235" s="382"/>
      <c r="CC235" s="382"/>
      <c r="CD235" s="382"/>
      <c r="CE235" s="382"/>
      <c r="CF235" s="382"/>
      <c r="CG235" s="382"/>
      <c r="CH235" s="382"/>
      <c r="CI235" s="383"/>
      <c r="CJ235" s="384" t="s">
        <v>181</v>
      </c>
      <c r="CK235" s="382"/>
      <c r="CL235" s="382"/>
      <c r="CM235" s="382"/>
      <c r="CN235" s="382"/>
      <c r="CO235" s="382"/>
      <c r="CP235" s="382"/>
      <c r="CQ235" s="382"/>
      <c r="CR235" s="382"/>
      <c r="CS235" s="382"/>
      <c r="CT235" s="382"/>
      <c r="CU235" s="382"/>
      <c r="CV235" s="382"/>
      <c r="CW235" s="382"/>
      <c r="CX235" s="382"/>
      <c r="CY235" s="382"/>
      <c r="CZ235" s="382"/>
      <c r="DA235" s="502"/>
    </row>
    <row r="236" spans="1:105" ht="16.5" customHeight="1" hidden="1">
      <c r="A236" s="385"/>
      <c r="B236" s="386"/>
      <c r="C236" s="386"/>
      <c r="D236" s="386"/>
      <c r="E236" s="386"/>
      <c r="F236" s="386"/>
      <c r="G236" s="386"/>
      <c r="H236" s="386">
        <v>1</v>
      </c>
      <c r="I236" s="386"/>
      <c r="J236" s="386"/>
      <c r="K236" s="386"/>
      <c r="L236" s="386"/>
      <c r="M236" s="386"/>
      <c r="N236" s="386"/>
      <c r="O236" s="386"/>
      <c r="P236" s="386"/>
      <c r="Q236" s="386"/>
      <c r="R236" s="386"/>
      <c r="S236" s="386"/>
      <c r="T236" s="386"/>
      <c r="U236" s="386"/>
      <c r="V236" s="386"/>
      <c r="W236" s="386"/>
      <c r="X236" s="386"/>
      <c r="Y236" s="386"/>
      <c r="Z236" s="386"/>
      <c r="AA236" s="386"/>
      <c r="AB236" s="386"/>
      <c r="AC236" s="386"/>
      <c r="AD236" s="386"/>
      <c r="AE236" s="386"/>
      <c r="AF236" s="386"/>
      <c r="AG236" s="386"/>
      <c r="AH236" s="386"/>
      <c r="AI236" s="386"/>
      <c r="AJ236" s="386"/>
      <c r="AK236" s="386"/>
      <c r="AL236" s="386"/>
      <c r="AM236" s="386"/>
      <c r="AN236" s="386"/>
      <c r="AO236" s="386"/>
      <c r="AP236" s="386"/>
      <c r="AQ236" s="386"/>
      <c r="AR236" s="386"/>
      <c r="AS236" s="386"/>
      <c r="AT236" s="386"/>
      <c r="AU236" s="386"/>
      <c r="AV236" s="386"/>
      <c r="AW236" s="386"/>
      <c r="AX236" s="386"/>
      <c r="AY236" s="386"/>
      <c r="AZ236" s="386"/>
      <c r="BA236" s="386"/>
      <c r="BB236" s="386"/>
      <c r="BC236" s="386"/>
      <c r="BD236" s="386">
        <v>2</v>
      </c>
      <c r="BE236" s="386"/>
      <c r="BF236" s="386"/>
      <c r="BG236" s="386"/>
      <c r="BH236" s="386"/>
      <c r="BI236" s="386"/>
      <c r="BJ236" s="386"/>
      <c r="BK236" s="386"/>
      <c r="BL236" s="386"/>
      <c r="BM236" s="386"/>
      <c r="BN236" s="386"/>
      <c r="BO236" s="386"/>
      <c r="BP236" s="386"/>
      <c r="BQ236" s="386"/>
      <c r="BR236" s="386"/>
      <c r="BS236" s="386"/>
      <c r="BT236" s="386">
        <v>3</v>
      </c>
      <c r="BU236" s="386"/>
      <c r="BV236" s="386"/>
      <c r="BW236" s="386"/>
      <c r="BX236" s="386"/>
      <c r="BY236" s="386"/>
      <c r="BZ236" s="386"/>
      <c r="CA236" s="386"/>
      <c r="CB236" s="386"/>
      <c r="CC236" s="386"/>
      <c r="CD236" s="386"/>
      <c r="CE236" s="386"/>
      <c r="CF236" s="386"/>
      <c r="CG236" s="386"/>
      <c r="CH236" s="386"/>
      <c r="CI236" s="386"/>
      <c r="CJ236" s="386">
        <v>4</v>
      </c>
      <c r="CK236" s="386"/>
      <c r="CL236" s="386"/>
      <c r="CM236" s="386"/>
      <c r="CN236" s="386"/>
      <c r="CO236" s="386"/>
      <c r="CP236" s="386"/>
      <c r="CQ236" s="386"/>
      <c r="CR236" s="386"/>
      <c r="CS236" s="386"/>
      <c r="CT236" s="386"/>
      <c r="CU236" s="386"/>
      <c r="CV236" s="386"/>
      <c r="CW236" s="386"/>
      <c r="CX236" s="386"/>
      <c r="CY236" s="386"/>
      <c r="CZ236" s="386"/>
      <c r="DA236" s="503"/>
    </row>
    <row r="237" spans="1:105" ht="16.5" customHeight="1" hidden="1">
      <c r="A237" s="368" t="s">
        <v>147</v>
      </c>
      <c r="B237" s="369"/>
      <c r="C237" s="369"/>
      <c r="D237" s="369"/>
      <c r="E237" s="369"/>
      <c r="F237" s="369"/>
      <c r="G237" s="369"/>
      <c r="H237" s="442" t="s">
        <v>356</v>
      </c>
      <c r="I237" s="442"/>
      <c r="J237" s="442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F237" s="442"/>
      <c r="AG237" s="442"/>
      <c r="AH237" s="442"/>
      <c r="AI237" s="442"/>
      <c r="AJ237" s="442"/>
      <c r="AK237" s="442"/>
      <c r="AL237" s="442"/>
      <c r="AM237" s="442"/>
      <c r="AN237" s="442"/>
      <c r="AO237" s="442"/>
      <c r="AP237" s="442"/>
      <c r="AQ237" s="442"/>
      <c r="AR237" s="442"/>
      <c r="AS237" s="442"/>
      <c r="AT237" s="442"/>
      <c r="AU237" s="442"/>
      <c r="AV237" s="442"/>
      <c r="AW237" s="442"/>
      <c r="AX237" s="442"/>
      <c r="AY237" s="442"/>
      <c r="AZ237" s="442"/>
      <c r="BA237" s="442"/>
      <c r="BB237" s="442"/>
      <c r="BC237" s="442"/>
      <c r="BD237" s="402">
        <v>1</v>
      </c>
      <c r="BE237" s="402"/>
      <c r="BF237" s="402"/>
      <c r="BG237" s="402"/>
      <c r="BH237" s="402"/>
      <c r="BI237" s="402"/>
      <c r="BJ237" s="402"/>
      <c r="BK237" s="402"/>
      <c r="BL237" s="402"/>
      <c r="BM237" s="402"/>
      <c r="BN237" s="402"/>
      <c r="BO237" s="402"/>
      <c r="BP237" s="402"/>
      <c r="BQ237" s="402"/>
      <c r="BR237" s="402"/>
      <c r="BS237" s="402"/>
      <c r="BT237" s="440">
        <v>0</v>
      </c>
      <c r="BU237" s="440"/>
      <c r="BV237" s="440"/>
      <c r="BW237" s="440"/>
      <c r="BX237" s="440"/>
      <c r="BY237" s="440"/>
      <c r="BZ237" s="440"/>
      <c r="CA237" s="440"/>
      <c r="CB237" s="440"/>
      <c r="CC237" s="440"/>
      <c r="CD237" s="440"/>
      <c r="CE237" s="440"/>
      <c r="CF237" s="440"/>
      <c r="CG237" s="440"/>
      <c r="CH237" s="440"/>
      <c r="CI237" s="440"/>
      <c r="CJ237" s="440">
        <f>BD237*BT237</f>
        <v>0</v>
      </c>
      <c r="CK237" s="440"/>
      <c r="CL237" s="440"/>
      <c r="CM237" s="440"/>
      <c r="CN237" s="440"/>
      <c r="CO237" s="440"/>
      <c r="CP237" s="440"/>
      <c r="CQ237" s="440"/>
      <c r="CR237" s="440"/>
      <c r="CS237" s="440"/>
      <c r="CT237" s="440"/>
      <c r="CU237" s="440"/>
      <c r="CV237" s="440"/>
      <c r="CW237" s="440"/>
      <c r="CX237" s="440"/>
      <c r="CY237" s="440"/>
      <c r="CZ237" s="440"/>
      <c r="DA237" s="441"/>
    </row>
    <row r="238" spans="1:105" ht="16.5" customHeight="1" hidden="1">
      <c r="A238" s="368" t="s">
        <v>151</v>
      </c>
      <c r="B238" s="369"/>
      <c r="C238" s="369"/>
      <c r="D238" s="369"/>
      <c r="E238" s="369"/>
      <c r="F238" s="369"/>
      <c r="G238" s="369"/>
      <c r="H238" s="442" t="s">
        <v>358</v>
      </c>
      <c r="I238" s="442"/>
      <c r="J238" s="442"/>
      <c r="K238" s="442"/>
      <c r="L238" s="442"/>
      <c r="M238" s="442"/>
      <c r="N238" s="442"/>
      <c r="O238" s="442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  <c r="AA238" s="442"/>
      <c r="AB238" s="442"/>
      <c r="AC238" s="442"/>
      <c r="AD238" s="442"/>
      <c r="AE238" s="442"/>
      <c r="AF238" s="442"/>
      <c r="AG238" s="442"/>
      <c r="AH238" s="442"/>
      <c r="AI238" s="442"/>
      <c r="AJ238" s="442"/>
      <c r="AK238" s="442"/>
      <c r="AL238" s="442"/>
      <c r="AM238" s="442"/>
      <c r="AN238" s="442"/>
      <c r="AO238" s="442"/>
      <c r="AP238" s="442"/>
      <c r="AQ238" s="442"/>
      <c r="AR238" s="442"/>
      <c r="AS238" s="442"/>
      <c r="AT238" s="442"/>
      <c r="AU238" s="442"/>
      <c r="AV238" s="442"/>
      <c r="AW238" s="442"/>
      <c r="AX238" s="442"/>
      <c r="AY238" s="442"/>
      <c r="AZ238" s="442"/>
      <c r="BA238" s="442"/>
      <c r="BB238" s="442"/>
      <c r="BC238" s="442"/>
      <c r="BD238" s="402">
        <v>1</v>
      </c>
      <c r="BE238" s="402"/>
      <c r="BF238" s="402"/>
      <c r="BG238" s="402"/>
      <c r="BH238" s="402"/>
      <c r="BI238" s="402"/>
      <c r="BJ238" s="402"/>
      <c r="BK238" s="402"/>
      <c r="BL238" s="402"/>
      <c r="BM238" s="402"/>
      <c r="BN238" s="402"/>
      <c r="BO238" s="402"/>
      <c r="BP238" s="402"/>
      <c r="BQ238" s="402"/>
      <c r="BR238" s="402"/>
      <c r="BS238" s="402"/>
      <c r="BT238" s="439"/>
      <c r="BU238" s="439"/>
      <c r="BV238" s="439"/>
      <c r="BW238" s="439"/>
      <c r="BX238" s="439"/>
      <c r="BY238" s="439"/>
      <c r="BZ238" s="439"/>
      <c r="CA238" s="439"/>
      <c r="CB238" s="439"/>
      <c r="CC238" s="439"/>
      <c r="CD238" s="439"/>
      <c r="CE238" s="439"/>
      <c r="CF238" s="439"/>
      <c r="CG238" s="439"/>
      <c r="CH238" s="439"/>
      <c r="CI238" s="439"/>
      <c r="CJ238" s="440"/>
      <c r="CK238" s="440"/>
      <c r="CL238" s="440"/>
      <c r="CM238" s="440"/>
      <c r="CN238" s="440"/>
      <c r="CO238" s="440"/>
      <c r="CP238" s="440"/>
      <c r="CQ238" s="440"/>
      <c r="CR238" s="440"/>
      <c r="CS238" s="440"/>
      <c r="CT238" s="440"/>
      <c r="CU238" s="440"/>
      <c r="CV238" s="440"/>
      <c r="CW238" s="440"/>
      <c r="CX238" s="440"/>
      <c r="CY238" s="440"/>
      <c r="CZ238" s="440"/>
      <c r="DA238" s="441"/>
    </row>
    <row r="239" spans="1:105" ht="16.5" customHeight="1" hidden="1">
      <c r="A239" s="368"/>
      <c r="B239" s="369"/>
      <c r="C239" s="369"/>
      <c r="D239" s="369"/>
      <c r="E239" s="369"/>
      <c r="F239" s="369"/>
      <c r="G239" s="369"/>
      <c r="H239" s="442"/>
      <c r="I239" s="442"/>
      <c r="J239" s="442"/>
      <c r="K239" s="442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F239" s="442"/>
      <c r="AG239" s="442"/>
      <c r="AH239" s="442"/>
      <c r="AI239" s="442"/>
      <c r="AJ239" s="442"/>
      <c r="AK239" s="442"/>
      <c r="AL239" s="442"/>
      <c r="AM239" s="442"/>
      <c r="AN239" s="442"/>
      <c r="AO239" s="442"/>
      <c r="AP239" s="442"/>
      <c r="AQ239" s="442"/>
      <c r="AR239" s="442"/>
      <c r="AS239" s="442"/>
      <c r="AT239" s="442"/>
      <c r="AU239" s="442"/>
      <c r="AV239" s="442"/>
      <c r="AW239" s="442"/>
      <c r="AX239" s="442"/>
      <c r="AY239" s="442"/>
      <c r="AZ239" s="442"/>
      <c r="BA239" s="442"/>
      <c r="BB239" s="442"/>
      <c r="BC239" s="442"/>
      <c r="BD239" s="402"/>
      <c r="BE239" s="402"/>
      <c r="BF239" s="402"/>
      <c r="BG239" s="402"/>
      <c r="BH239" s="402"/>
      <c r="BI239" s="402"/>
      <c r="BJ239" s="402"/>
      <c r="BK239" s="402"/>
      <c r="BL239" s="402"/>
      <c r="BM239" s="402"/>
      <c r="BN239" s="402"/>
      <c r="BO239" s="402"/>
      <c r="BP239" s="402"/>
      <c r="BQ239" s="402"/>
      <c r="BR239" s="402"/>
      <c r="BS239" s="402"/>
      <c r="BT239" s="439"/>
      <c r="BU239" s="439"/>
      <c r="BV239" s="439"/>
      <c r="BW239" s="439"/>
      <c r="BX239" s="439"/>
      <c r="BY239" s="439"/>
      <c r="BZ239" s="439"/>
      <c r="CA239" s="439"/>
      <c r="CB239" s="439"/>
      <c r="CC239" s="439"/>
      <c r="CD239" s="439"/>
      <c r="CE239" s="439"/>
      <c r="CF239" s="439"/>
      <c r="CG239" s="439"/>
      <c r="CH239" s="439"/>
      <c r="CI239" s="439"/>
      <c r="CJ239" s="440"/>
      <c r="CK239" s="440"/>
      <c r="CL239" s="440"/>
      <c r="CM239" s="440"/>
      <c r="CN239" s="440"/>
      <c r="CO239" s="440"/>
      <c r="CP239" s="440"/>
      <c r="CQ239" s="440"/>
      <c r="CR239" s="440"/>
      <c r="CS239" s="440"/>
      <c r="CT239" s="440"/>
      <c r="CU239" s="440"/>
      <c r="CV239" s="440"/>
      <c r="CW239" s="440"/>
      <c r="CX239" s="440"/>
      <c r="CY239" s="440"/>
      <c r="CZ239" s="440"/>
      <c r="DA239" s="441"/>
    </row>
    <row r="240" spans="1:105" ht="16.5" customHeight="1" hidden="1">
      <c r="A240" s="433"/>
      <c r="B240" s="434"/>
      <c r="C240" s="434"/>
      <c r="D240" s="434"/>
      <c r="E240" s="434"/>
      <c r="F240" s="434"/>
      <c r="G240" s="435"/>
      <c r="H240" s="455"/>
      <c r="I240" s="456"/>
      <c r="J240" s="456"/>
      <c r="K240" s="456"/>
      <c r="L240" s="456"/>
      <c r="M240" s="456"/>
      <c r="N240" s="456"/>
      <c r="O240" s="456"/>
      <c r="P240" s="456"/>
      <c r="Q240" s="456"/>
      <c r="R240" s="456"/>
      <c r="S240" s="456"/>
      <c r="T240" s="456"/>
      <c r="U240" s="456"/>
      <c r="V240" s="456"/>
      <c r="W240" s="456"/>
      <c r="X240" s="456"/>
      <c r="Y240" s="456"/>
      <c r="Z240" s="456"/>
      <c r="AA240" s="456"/>
      <c r="AB240" s="456"/>
      <c r="AC240" s="456"/>
      <c r="AD240" s="456"/>
      <c r="AE240" s="456"/>
      <c r="AF240" s="456"/>
      <c r="AG240" s="456"/>
      <c r="AH240" s="456"/>
      <c r="AI240" s="456"/>
      <c r="AJ240" s="456"/>
      <c r="AK240" s="456"/>
      <c r="AL240" s="456"/>
      <c r="AM240" s="456"/>
      <c r="AN240" s="456"/>
      <c r="AO240" s="456"/>
      <c r="AP240" s="456"/>
      <c r="AQ240" s="456"/>
      <c r="AR240" s="456"/>
      <c r="AS240" s="456"/>
      <c r="AT240" s="456"/>
      <c r="AU240" s="456"/>
      <c r="AV240" s="456"/>
      <c r="AW240" s="456"/>
      <c r="AX240" s="456"/>
      <c r="AY240" s="456"/>
      <c r="AZ240" s="456"/>
      <c r="BA240" s="456"/>
      <c r="BB240" s="456"/>
      <c r="BC240" s="457"/>
      <c r="BD240" s="402"/>
      <c r="BE240" s="402"/>
      <c r="BF240" s="402"/>
      <c r="BG240" s="402"/>
      <c r="BH240" s="402"/>
      <c r="BI240" s="402"/>
      <c r="BJ240" s="402"/>
      <c r="BK240" s="402"/>
      <c r="BL240" s="402"/>
      <c r="BM240" s="402"/>
      <c r="BN240" s="402"/>
      <c r="BO240" s="402"/>
      <c r="BP240" s="402"/>
      <c r="BQ240" s="402"/>
      <c r="BR240" s="402"/>
      <c r="BS240" s="402"/>
      <c r="BT240" s="439"/>
      <c r="BU240" s="439"/>
      <c r="BV240" s="439"/>
      <c r="BW240" s="439"/>
      <c r="BX240" s="439"/>
      <c r="BY240" s="439"/>
      <c r="BZ240" s="439"/>
      <c r="CA240" s="439"/>
      <c r="CB240" s="439"/>
      <c r="CC240" s="439"/>
      <c r="CD240" s="439"/>
      <c r="CE240" s="439"/>
      <c r="CF240" s="439"/>
      <c r="CG240" s="439"/>
      <c r="CH240" s="439"/>
      <c r="CI240" s="439"/>
      <c r="CJ240" s="440"/>
      <c r="CK240" s="440"/>
      <c r="CL240" s="440"/>
      <c r="CM240" s="440"/>
      <c r="CN240" s="440"/>
      <c r="CO240" s="440"/>
      <c r="CP240" s="440"/>
      <c r="CQ240" s="440"/>
      <c r="CR240" s="440"/>
      <c r="CS240" s="440"/>
      <c r="CT240" s="440"/>
      <c r="CU240" s="440"/>
      <c r="CV240" s="440"/>
      <c r="CW240" s="440"/>
      <c r="CX240" s="440"/>
      <c r="CY240" s="440"/>
      <c r="CZ240" s="440"/>
      <c r="DA240" s="441"/>
    </row>
    <row r="241" spans="1:105" ht="16.5" customHeight="1" hidden="1">
      <c r="A241" s="505"/>
      <c r="B241" s="463"/>
      <c r="C241" s="463"/>
      <c r="D241" s="463"/>
      <c r="E241" s="463"/>
      <c r="F241" s="463"/>
      <c r="G241" s="464"/>
      <c r="H241" s="468"/>
      <c r="I241" s="469"/>
      <c r="J241" s="469"/>
      <c r="K241" s="469"/>
      <c r="L241" s="469"/>
      <c r="M241" s="469"/>
      <c r="N241" s="469"/>
      <c r="O241" s="469"/>
      <c r="P241" s="469"/>
      <c r="Q241" s="469"/>
      <c r="R241" s="469"/>
      <c r="S241" s="469"/>
      <c r="T241" s="469"/>
      <c r="U241" s="469"/>
      <c r="V241" s="469"/>
      <c r="W241" s="469"/>
      <c r="X241" s="469"/>
      <c r="Y241" s="469"/>
      <c r="Z241" s="469"/>
      <c r="AA241" s="469"/>
      <c r="AB241" s="469"/>
      <c r="AC241" s="469"/>
      <c r="AD241" s="469"/>
      <c r="AE241" s="469"/>
      <c r="AF241" s="469"/>
      <c r="AG241" s="469"/>
      <c r="AH241" s="469"/>
      <c r="AI241" s="469"/>
      <c r="AJ241" s="469"/>
      <c r="AK241" s="469"/>
      <c r="AL241" s="469"/>
      <c r="AM241" s="469"/>
      <c r="AN241" s="469"/>
      <c r="AO241" s="469"/>
      <c r="AP241" s="469"/>
      <c r="AQ241" s="469"/>
      <c r="AR241" s="469"/>
      <c r="AS241" s="469"/>
      <c r="AT241" s="469"/>
      <c r="AU241" s="469"/>
      <c r="AV241" s="469"/>
      <c r="AW241" s="469"/>
      <c r="AX241" s="469"/>
      <c r="AY241" s="469"/>
      <c r="AZ241" s="469"/>
      <c r="BA241" s="469"/>
      <c r="BB241" s="469"/>
      <c r="BC241" s="470"/>
      <c r="BD241" s="402"/>
      <c r="BE241" s="402"/>
      <c r="BF241" s="402"/>
      <c r="BG241" s="402"/>
      <c r="BH241" s="402"/>
      <c r="BI241" s="402"/>
      <c r="BJ241" s="402"/>
      <c r="BK241" s="402"/>
      <c r="BL241" s="402"/>
      <c r="BM241" s="402"/>
      <c r="BN241" s="402"/>
      <c r="BO241" s="402"/>
      <c r="BP241" s="402"/>
      <c r="BQ241" s="402"/>
      <c r="BR241" s="402"/>
      <c r="BS241" s="402"/>
      <c r="BT241" s="439"/>
      <c r="BU241" s="439"/>
      <c r="BV241" s="439"/>
      <c r="BW241" s="439"/>
      <c r="BX241" s="439"/>
      <c r="BY241" s="439"/>
      <c r="BZ241" s="439"/>
      <c r="CA241" s="439"/>
      <c r="CB241" s="439"/>
      <c r="CC241" s="439"/>
      <c r="CD241" s="439"/>
      <c r="CE241" s="439"/>
      <c r="CF241" s="439"/>
      <c r="CG241" s="439"/>
      <c r="CH241" s="439"/>
      <c r="CI241" s="439"/>
      <c r="CJ241" s="440"/>
      <c r="CK241" s="440"/>
      <c r="CL241" s="440"/>
      <c r="CM241" s="440"/>
      <c r="CN241" s="440"/>
      <c r="CO241" s="440"/>
      <c r="CP241" s="440"/>
      <c r="CQ241" s="440"/>
      <c r="CR241" s="440"/>
      <c r="CS241" s="440"/>
      <c r="CT241" s="440"/>
      <c r="CU241" s="440"/>
      <c r="CV241" s="440"/>
      <c r="CW241" s="440"/>
      <c r="CX241" s="440"/>
      <c r="CY241" s="440"/>
      <c r="CZ241" s="440"/>
      <c r="DA241" s="441"/>
    </row>
    <row r="242" spans="1:105" ht="16.5" customHeight="1" hidden="1">
      <c r="A242" s="368" t="s">
        <v>260</v>
      </c>
      <c r="B242" s="369"/>
      <c r="C242" s="369"/>
      <c r="D242" s="369"/>
      <c r="E242" s="369"/>
      <c r="F242" s="369"/>
      <c r="G242" s="369"/>
      <c r="H242" s="442"/>
      <c r="I242" s="442"/>
      <c r="J242" s="442"/>
      <c r="K242" s="442"/>
      <c r="L242" s="442"/>
      <c r="M242" s="442"/>
      <c r="N242" s="442"/>
      <c r="O242" s="442"/>
      <c r="P242" s="442"/>
      <c r="Q242" s="442"/>
      <c r="R242" s="442"/>
      <c r="S242" s="442"/>
      <c r="T242" s="442"/>
      <c r="U242" s="442"/>
      <c r="V242" s="442"/>
      <c r="W242" s="442"/>
      <c r="X242" s="442"/>
      <c r="Y242" s="442"/>
      <c r="Z242" s="442"/>
      <c r="AA242" s="442"/>
      <c r="AB242" s="442"/>
      <c r="AC242" s="442"/>
      <c r="AD242" s="442"/>
      <c r="AE242" s="442"/>
      <c r="AF242" s="442"/>
      <c r="AG242" s="442"/>
      <c r="AH242" s="442"/>
      <c r="AI242" s="442"/>
      <c r="AJ242" s="442"/>
      <c r="AK242" s="442"/>
      <c r="AL242" s="442"/>
      <c r="AM242" s="442"/>
      <c r="AN242" s="442"/>
      <c r="AO242" s="442"/>
      <c r="AP242" s="442"/>
      <c r="AQ242" s="442"/>
      <c r="AR242" s="442"/>
      <c r="AS242" s="442"/>
      <c r="AT242" s="442"/>
      <c r="AU242" s="442"/>
      <c r="AV242" s="442"/>
      <c r="AW242" s="442"/>
      <c r="AX242" s="442"/>
      <c r="AY242" s="442"/>
      <c r="AZ242" s="442"/>
      <c r="BA242" s="442"/>
      <c r="BB242" s="442"/>
      <c r="BC242" s="442"/>
      <c r="BD242" s="402"/>
      <c r="BE242" s="402"/>
      <c r="BF242" s="402"/>
      <c r="BG242" s="402"/>
      <c r="BH242" s="402"/>
      <c r="BI242" s="402"/>
      <c r="BJ242" s="402"/>
      <c r="BK242" s="402"/>
      <c r="BL242" s="402"/>
      <c r="BM242" s="402"/>
      <c r="BN242" s="402"/>
      <c r="BO242" s="402"/>
      <c r="BP242" s="402"/>
      <c r="BQ242" s="402"/>
      <c r="BR242" s="402"/>
      <c r="BS242" s="402"/>
      <c r="BT242" s="439"/>
      <c r="BU242" s="439"/>
      <c r="BV242" s="439"/>
      <c r="BW242" s="439"/>
      <c r="BX242" s="439"/>
      <c r="BY242" s="439"/>
      <c r="BZ242" s="439"/>
      <c r="CA242" s="439"/>
      <c r="CB242" s="439"/>
      <c r="CC242" s="439"/>
      <c r="CD242" s="439"/>
      <c r="CE242" s="439"/>
      <c r="CF242" s="439"/>
      <c r="CG242" s="439"/>
      <c r="CH242" s="439"/>
      <c r="CI242" s="439"/>
      <c r="CJ242" s="440"/>
      <c r="CK242" s="440"/>
      <c r="CL242" s="440"/>
      <c r="CM242" s="440"/>
      <c r="CN242" s="440"/>
      <c r="CO242" s="440"/>
      <c r="CP242" s="440"/>
      <c r="CQ242" s="440"/>
      <c r="CR242" s="440"/>
      <c r="CS242" s="440"/>
      <c r="CT242" s="440"/>
      <c r="CU242" s="440"/>
      <c r="CV242" s="440"/>
      <c r="CW242" s="440"/>
      <c r="CX242" s="440"/>
      <c r="CY242" s="440"/>
      <c r="CZ242" s="440"/>
      <c r="DA242" s="441"/>
    </row>
    <row r="243" spans="1:105" ht="16.5" customHeight="1" hidden="1">
      <c r="A243" s="368" t="s">
        <v>261</v>
      </c>
      <c r="B243" s="369"/>
      <c r="C243" s="369"/>
      <c r="D243" s="369"/>
      <c r="E243" s="369"/>
      <c r="F243" s="369"/>
      <c r="G243" s="369"/>
      <c r="H243" s="442"/>
      <c r="I243" s="442"/>
      <c r="J243" s="442"/>
      <c r="K243" s="442"/>
      <c r="L243" s="442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  <c r="AA243" s="442"/>
      <c r="AB243" s="442"/>
      <c r="AC243" s="442"/>
      <c r="AD243" s="442"/>
      <c r="AE243" s="442"/>
      <c r="AF243" s="442"/>
      <c r="AG243" s="442"/>
      <c r="AH243" s="442"/>
      <c r="AI243" s="442"/>
      <c r="AJ243" s="442"/>
      <c r="AK243" s="442"/>
      <c r="AL243" s="442"/>
      <c r="AM243" s="442"/>
      <c r="AN243" s="442"/>
      <c r="AO243" s="442"/>
      <c r="AP243" s="442"/>
      <c r="AQ243" s="442"/>
      <c r="AR243" s="442"/>
      <c r="AS243" s="442"/>
      <c r="AT243" s="442"/>
      <c r="AU243" s="442"/>
      <c r="AV243" s="442"/>
      <c r="AW243" s="442"/>
      <c r="AX243" s="442"/>
      <c r="AY243" s="442"/>
      <c r="AZ243" s="442"/>
      <c r="BA243" s="442"/>
      <c r="BB243" s="442"/>
      <c r="BC243" s="442"/>
      <c r="BD243" s="402"/>
      <c r="BE243" s="402"/>
      <c r="BF243" s="402"/>
      <c r="BG243" s="402"/>
      <c r="BH243" s="402"/>
      <c r="BI243" s="402"/>
      <c r="BJ243" s="402"/>
      <c r="BK243" s="402"/>
      <c r="BL243" s="402"/>
      <c r="BM243" s="402"/>
      <c r="BN243" s="402"/>
      <c r="BO243" s="402"/>
      <c r="BP243" s="402"/>
      <c r="BQ243" s="402"/>
      <c r="BR243" s="402"/>
      <c r="BS243" s="402"/>
      <c r="BT243" s="439"/>
      <c r="BU243" s="439"/>
      <c r="BV243" s="439"/>
      <c r="BW243" s="439"/>
      <c r="BX243" s="439"/>
      <c r="BY243" s="439"/>
      <c r="BZ243" s="439"/>
      <c r="CA243" s="439"/>
      <c r="CB243" s="439"/>
      <c r="CC243" s="439"/>
      <c r="CD243" s="439"/>
      <c r="CE243" s="439"/>
      <c r="CF243" s="439"/>
      <c r="CG243" s="439"/>
      <c r="CH243" s="439"/>
      <c r="CI243" s="439"/>
      <c r="CJ243" s="440"/>
      <c r="CK243" s="440"/>
      <c r="CL243" s="440"/>
      <c r="CM243" s="440"/>
      <c r="CN243" s="440"/>
      <c r="CO243" s="440"/>
      <c r="CP243" s="440"/>
      <c r="CQ243" s="440"/>
      <c r="CR243" s="440"/>
      <c r="CS243" s="440"/>
      <c r="CT243" s="440"/>
      <c r="CU243" s="440"/>
      <c r="CV243" s="440"/>
      <c r="CW243" s="440"/>
      <c r="CX243" s="440"/>
      <c r="CY243" s="440"/>
      <c r="CZ243" s="440"/>
      <c r="DA243" s="441"/>
    </row>
    <row r="244" spans="1:105" ht="16.5" customHeight="1" hidden="1" thickBot="1">
      <c r="A244" s="424"/>
      <c r="B244" s="425"/>
      <c r="C244" s="425"/>
      <c r="D244" s="425"/>
      <c r="E244" s="425"/>
      <c r="F244" s="425"/>
      <c r="G244" s="425"/>
      <c r="H244" s="426" t="s">
        <v>291</v>
      </c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  <c r="U244" s="426"/>
      <c r="V244" s="426"/>
      <c r="W244" s="426"/>
      <c r="X244" s="426"/>
      <c r="Y244" s="426"/>
      <c r="Z244" s="426"/>
      <c r="AA244" s="426"/>
      <c r="AB244" s="426"/>
      <c r="AC244" s="426"/>
      <c r="AD244" s="426"/>
      <c r="AE244" s="426"/>
      <c r="AF244" s="426"/>
      <c r="AG244" s="426"/>
      <c r="AH244" s="426"/>
      <c r="AI244" s="426"/>
      <c r="AJ244" s="426"/>
      <c r="AK244" s="426"/>
      <c r="AL244" s="426"/>
      <c r="AM244" s="426"/>
      <c r="AN244" s="426"/>
      <c r="AO244" s="426"/>
      <c r="AP244" s="426"/>
      <c r="AQ244" s="426"/>
      <c r="AR244" s="426"/>
      <c r="AS244" s="426"/>
      <c r="AT244" s="426"/>
      <c r="AU244" s="426"/>
      <c r="AV244" s="426"/>
      <c r="AW244" s="426"/>
      <c r="AX244" s="426"/>
      <c r="AY244" s="426"/>
      <c r="AZ244" s="426"/>
      <c r="BA244" s="426"/>
      <c r="BB244" s="426"/>
      <c r="BC244" s="427"/>
      <c r="BD244" s="431">
        <v>198</v>
      </c>
      <c r="BE244" s="431"/>
      <c r="BF244" s="431"/>
      <c r="BG244" s="431"/>
      <c r="BH244" s="431"/>
      <c r="BI244" s="431"/>
      <c r="BJ244" s="431"/>
      <c r="BK244" s="431"/>
      <c r="BL244" s="431"/>
      <c r="BM244" s="431"/>
      <c r="BN244" s="431"/>
      <c r="BO244" s="431"/>
      <c r="BP244" s="431"/>
      <c r="BQ244" s="431"/>
      <c r="BR244" s="431"/>
      <c r="BS244" s="431"/>
      <c r="BT244" s="431" t="s">
        <v>124</v>
      </c>
      <c r="BU244" s="431"/>
      <c r="BV244" s="431"/>
      <c r="BW244" s="431"/>
      <c r="BX244" s="431"/>
      <c r="BY244" s="431"/>
      <c r="BZ244" s="431"/>
      <c r="CA244" s="431"/>
      <c r="CB244" s="431"/>
      <c r="CC244" s="431"/>
      <c r="CD244" s="431"/>
      <c r="CE244" s="431"/>
      <c r="CF244" s="431"/>
      <c r="CG244" s="431"/>
      <c r="CH244" s="431"/>
      <c r="CI244" s="431"/>
      <c r="CJ244" s="513">
        <f>CJ237+CJ238+CJ239+CJ240+CJ241</f>
        <v>0</v>
      </c>
      <c r="CK244" s="513"/>
      <c r="CL244" s="513"/>
      <c r="CM244" s="513"/>
      <c r="CN244" s="513"/>
      <c r="CO244" s="513"/>
      <c r="CP244" s="513"/>
      <c r="CQ244" s="513"/>
      <c r="CR244" s="513"/>
      <c r="CS244" s="513"/>
      <c r="CT244" s="513"/>
      <c r="CU244" s="513"/>
      <c r="CV244" s="513"/>
      <c r="CW244" s="513"/>
      <c r="CX244" s="513"/>
      <c r="CY244" s="513"/>
      <c r="CZ244" s="513"/>
      <c r="DA244" s="514"/>
    </row>
    <row r="245" spans="1:105" ht="16.5" customHeight="1" hidden="1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0"/>
    </row>
    <row r="246" spans="1:105" ht="18.75" customHeight="1" thickBot="1">
      <c r="A246" s="560" t="s">
        <v>277</v>
      </c>
      <c r="B246" s="560"/>
      <c r="C246" s="560"/>
      <c r="D246" s="560"/>
      <c r="E246" s="560"/>
      <c r="F246" s="560"/>
      <c r="G246" s="560"/>
      <c r="H246" s="560"/>
      <c r="I246" s="560"/>
      <c r="J246" s="560"/>
      <c r="K246" s="560"/>
      <c r="L246" s="560"/>
      <c r="M246" s="560"/>
      <c r="N246" s="560"/>
      <c r="O246" s="560"/>
      <c r="P246" s="560"/>
      <c r="Q246" s="560"/>
      <c r="R246" s="560"/>
      <c r="S246" s="560"/>
      <c r="T246" s="560"/>
      <c r="U246" s="560"/>
      <c r="V246" s="560"/>
      <c r="W246" s="560"/>
      <c r="X246" s="560"/>
      <c r="Y246" s="560"/>
      <c r="Z246" s="560"/>
      <c r="AA246" s="560"/>
      <c r="AB246" s="560"/>
      <c r="AC246" s="560"/>
      <c r="AD246" s="560"/>
      <c r="AE246" s="560"/>
      <c r="AF246" s="560"/>
      <c r="AG246" s="560"/>
      <c r="AH246" s="560"/>
      <c r="AI246" s="560"/>
      <c r="AJ246" s="560"/>
      <c r="AK246" s="560"/>
      <c r="AL246" s="560"/>
      <c r="AM246" s="560"/>
      <c r="AN246" s="560"/>
      <c r="AO246" s="560"/>
      <c r="AP246" s="560"/>
      <c r="AQ246" s="560"/>
      <c r="AR246" s="560"/>
      <c r="AS246" s="560"/>
      <c r="AT246" s="560"/>
      <c r="AU246" s="560"/>
      <c r="AV246" s="560"/>
      <c r="AW246" s="560"/>
      <c r="AX246" s="560"/>
      <c r="AY246" s="560"/>
      <c r="AZ246" s="560"/>
      <c r="BA246" s="560"/>
      <c r="BB246" s="560"/>
      <c r="BC246" s="560"/>
      <c r="BD246" s="560"/>
      <c r="BE246" s="560"/>
      <c r="BF246" s="560"/>
      <c r="BG246" s="560"/>
      <c r="BH246" s="560"/>
      <c r="BI246" s="560"/>
      <c r="BJ246" s="560"/>
      <c r="BK246" s="560"/>
      <c r="BL246" s="560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</row>
    <row r="247" spans="1:130" s="30" customFormat="1" ht="30" customHeight="1">
      <c r="A247" s="381" t="s">
        <v>133</v>
      </c>
      <c r="B247" s="382"/>
      <c r="C247" s="382"/>
      <c r="D247" s="382"/>
      <c r="E247" s="382"/>
      <c r="F247" s="382"/>
      <c r="G247" s="383"/>
      <c r="H247" s="384" t="s">
        <v>44</v>
      </c>
      <c r="I247" s="382"/>
      <c r="J247" s="382"/>
      <c r="K247" s="382"/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  <c r="Z247" s="382"/>
      <c r="AA247" s="382"/>
      <c r="AB247" s="382"/>
      <c r="AC247" s="382"/>
      <c r="AD247" s="382"/>
      <c r="AE247" s="382"/>
      <c r="AF247" s="382"/>
      <c r="AG247" s="382"/>
      <c r="AH247" s="382"/>
      <c r="AI247" s="382"/>
      <c r="AJ247" s="382"/>
      <c r="AK247" s="382"/>
      <c r="AL247" s="382"/>
      <c r="AM247" s="382"/>
      <c r="AN247" s="382"/>
      <c r="AO247" s="382"/>
      <c r="AP247" s="382"/>
      <c r="AQ247" s="382"/>
      <c r="AR247" s="382"/>
      <c r="AS247" s="382"/>
      <c r="AT247" s="382"/>
      <c r="AU247" s="382"/>
      <c r="AV247" s="382"/>
      <c r="AW247" s="382"/>
      <c r="AX247" s="382"/>
      <c r="AY247" s="382"/>
      <c r="AZ247" s="382"/>
      <c r="BA247" s="382"/>
      <c r="BB247" s="382"/>
      <c r="BC247" s="383"/>
      <c r="BD247" s="384" t="s">
        <v>61</v>
      </c>
      <c r="BE247" s="382"/>
      <c r="BF247" s="382"/>
      <c r="BG247" s="382"/>
      <c r="BH247" s="382"/>
      <c r="BI247" s="382"/>
      <c r="BJ247" s="382"/>
      <c r="BK247" s="382"/>
      <c r="BL247" s="382"/>
      <c r="BM247" s="382"/>
      <c r="BN247" s="382"/>
      <c r="BO247" s="382"/>
      <c r="BP247" s="382"/>
      <c r="BQ247" s="382"/>
      <c r="BR247" s="382"/>
      <c r="BS247" s="383"/>
      <c r="BT247" s="384" t="s">
        <v>64</v>
      </c>
      <c r="BU247" s="382"/>
      <c r="BV247" s="382"/>
      <c r="BW247" s="382"/>
      <c r="BX247" s="382"/>
      <c r="BY247" s="382"/>
      <c r="BZ247" s="382"/>
      <c r="CA247" s="382"/>
      <c r="CB247" s="382"/>
      <c r="CC247" s="382"/>
      <c r="CD247" s="382"/>
      <c r="CE247" s="382"/>
      <c r="CF247" s="382"/>
      <c r="CG247" s="382"/>
      <c r="CH247" s="382"/>
      <c r="CI247" s="383"/>
      <c r="CJ247" s="384" t="s">
        <v>181</v>
      </c>
      <c r="CK247" s="382"/>
      <c r="CL247" s="382"/>
      <c r="CM247" s="382"/>
      <c r="CN247" s="382"/>
      <c r="CO247" s="382"/>
      <c r="CP247" s="382"/>
      <c r="CQ247" s="382"/>
      <c r="CR247" s="382"/>
      <c r="CS247" s="382"/>
      <c r="CT247" s="382"/>
      <c r="CU247" s="382"/>
      <c r="CV247" s="382"/>
      <c r="CW247" s="382"/>
      <c r="CX247" s="382"/>
      <c r="CY247" s="382"/>
      <c r="CZ247" s="382"/>
      <c r="DA247" s="502"/>
      <c r="DZ247" s="30" t="s">
        <v>374</v>
      </c>
    </row>
    <row r="248" spans="1:105" s="31" customFormat="1" ht="12.75">
      <c r="A248" s="385"/>
      <c r="B248" s="386"/>
      <c r="C248" s="386"/>
      <c r="D248" s="386"/>
      <c r="E248" s="386"/>
      <c r="F248" s="386"/>
      <c r="G248" s="386"/>
      <c r="H248" s="386">
        <v>1</v>
      </c>
      <c r="I248" s="386"/>
      <c r="J248" s="386"/>
      <c r="K248" s="386"/>
      <c r="L248" s="386"/>
      <c r="M248" s="386"/>
      <c r="N248" s="386"/>
      <c r="O248" s="386"/>
      <c r="P248" s="386"/>
      <c r="Q248" s="386"/>
      <c r="R248" s="386"/>
      <c r="S248" s="386"/>
      <c r="T248" s="386"/>
      <c r="U248" s="386"/>
      <c r="V248" s="386"/>
      <c r="W248" s="386"/>
      <c r="X248" s="386"/>
      <c r="Y248" s="386"/>
      <c r="Z248" s="386"/>
      <c r="AA248" s="386"/>
      <c r="AB248" s="386"/>
      <c r="AC248" s="386"/>
      <c r="AD248" s="386"/>
      <c r="AE248" s="386"/>
      <c r="AF248" s="386"/>
      <c r="AG248" s="386"/>
      <c r="AH248" s="386"/>
      <c r="AI248" s="386"/>
      <c r="AJ248" s="386"/>
      <c r="AK248" s="386"/>
      <c r="AL248" s="386"/>
      <c r="AM248" s="386"/>
      <c r="AN248" s="386"/>
      <c r="AO248" s="386"/>
      <c r="AP248" s="386"/>
      <c r="AQ248" s="386"/>
      <c r="AR248" s="386"/>
      <c r="AS248" s="386"/>
      <c r="AT248" s="386"/>
      <c r="AU248" s="386"/>
      <c r="AV248" s="386"/>
      <c r="AW248" s="386"/>
      <c r="AX248" s="386"/>
      <c r="AY248" s="386"/>
      <c r="AZ248" s="386"/>
      <c r="BA248" s="386"/>
      <c r="BB248" s="386"/>
      <c r="BC248" s="386"/>
      <c r="BD248" s="386">
        <v>2</v>
      </c>
      <c r="BE248" s="386"/>
      <c r="BF248" s="386"/>
      <c r="BG248" s="386"/>
      <c r="BH248" s="386"/>
      <c r="BI248" s="386"/>
      <c r="BJ248" s="386"/>
      <c r="BK248" s="386"/>
      <c r="BL248" s="386"/>
      <c r="BM248" s="386"/>
      <c r="BN248" s="386"/>
      <c r="BO248" s="386"/>
      <c r="BP248" s="386"/>
      <c r="BQ248" s="386"/>
      <c r="BR248" s="386"/>
      <c r="BS248" s="386"/>
      <c r="BT248" s="386">
        <v>3</v>
      </c>
      <c r="BU248" s="386"/>
      <c r="BV248" s="386"/>
      <c r="BW248" s="386"/>
      <c r="BX248" s="386"/>
      <c r="BY248" s="386"/>
      <c r="BZ248" s="386"/>
      <c r="CA248" s="386"/>
      <c r="CB248" s="386"/>
      <c r="CC248" s="386"/>
      <c r="CD248" s="386"/>
      <c r="CE248" s="386"/>
      <c r="CF248" s="386"/>
      <c r="CG248" s="386"/>
      <c r="CH248" s="386"/>
      <c r="CI248" s="386"/>
      <c r="CJ248" s="386">
        <v>4</v>
      </c>
      <c r="CK248" s="386"/>
      <c r="CL248" s="386"/>
      <c r="CM248" s="386"/>
      <c r="CN248" s="386"/>
      <c r="CO248" s="386"/>
      <c r="CP248" s="386"/>
      <c r="CQ248" s="386"/>
      <c r="CR248" s="386"/>
      <c r="CS248" s="386"/>
      <c r="CT248" s="386"/>
      <c r="CU248" s="386"/>
      <c r="CV248" s="386"/>
      <c r="CW248" s="386"/>
      <c r="CX248" s="386"/>
      <c r="CY248" s="386"/>
      <c r="CZ248" s="386"/>
      <c r="DA248" s="503"/>
    </row>
    <row r="249" spans="1:105" s="31" customFormat="1" ht="12.75" hidden="1">
      <c r="A249" s="368" t="s">
        <v>147</v>
      </c>
      <c r="B249" s="369"/>
      <c r="C249" s="369"/>
      <c r="D249" s="369"/>
      <c r="E249" s="369"/>
      <c r="F249" s="369"/>
      <c r="G249" s="369"/>
      <c r="H249" s="442" t="s">
        <v>355</v>
      </c>
      <c r="I249" s="442"/>
      <c r="J249" s="442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F249" s="442"/>
      <c r="AG249" s="442"/>
      <c r="AH249" s="442"/>
      <c r="AI249" s="442"/>
      <c r="AJ249" s="442"/>
      <c r="AK249" s="442"/>
      <c r="AL249" s="442"/>
      <c r="AM249" s="442"/>
      <c r="AN249" s="442"/>
      <c r="AO249" s="442"/>
      <c r="AP249" s="442"/>
      <c r="AQ249" s="442"/>
      <c r="AR249" s="442"/>
      <c r="AS249" s="442"/>
      <c r="AT249" s="442"/>
      <c r="AU249" s="442"/>
      <c r="AV249" s="442"/>
      <c r="AW249" s="442"/>
      <c r="AX249" s="442"/>
      <c r="AY249" s="442"/>
      <c r="AZ249" s="442"/>
      <c r="BA249" s="442"/>
      <c r="BB249" s="442"/>
      <c r="BC249" s="442"/>
      <c r="BD249" s="402">
        <v>1</v>
      </c>
      <c r="BE249" s="402"/>
      <c r="BF249" s="402"/>
      <c r="BG249" s="402"/>
      <c r="BH249" s="402"/>
      <c r="BI249" s="402"/>
      <c r="BJ249" s="402"/>
      <c r="BK249" s="402"/>
      <c r="BL249" s="402"/>
      <c r="BM249" s="402"/>
      <c r="BN249" s="402"/>
      <c r="BO249" s="402"/>
      <c r="BP249" s="402"/>
      <c r="BQ249" s="402"/>
      <c r="BR249" s="402"/>
      <c r="BS249" s="402"/>
      <c r="BT249" s="439">
        <v>0</v>
      </c>
      <c r="BU249" s="439"/>
      <c r="BV249" s="439"/>
      <c r="BW249" s="439"/>
      <c r="BX249" s="439"/>
      <c r="BY249" s="439"/>
      <c r="BZ249" s="439"/>
      <c r="CA249" s="439"/>
      <c r="CB249" s="439"/>
      <c r="CC249" s="439"/>
      <c r="CD249" s="439"/>
      <c r="CE249" s="439"/>
      <c r="CF249" s="439"/>
      <c r="CG249" s="439"/>
      <c r="CH249" s="439"/>
      <c r="CI249" s="439"/>
      <c r="CJ249" s="440">
        <f>BD249*BT249</f>
        <v>0</v>
      </c>
      <c r="CK249" s="440"/>
      <c r="CL249" s="440"/>
      <c r="CM249" s="440"/>
      <c r="CN249" s="440"/>
      <c r="CO249" s="440"/>
      <c r="CP249" s="440"/>
      <c r="CQ249" s="440"/>
      <c r="CR249" s="440"/>
      <c r="CS249" s="440"/>
      <c r="CT249" s="440"/>
      <c r="CU249" s="440"/>
      <c r="CV249" s="440"/>
      <c r="CW249" s="440"/>
      <c r="CX249" s="440"/>
      <c r="CY249" s="440"/>
      <c r="CZ249" s="440"/>
      <c r="DA249" s="441"/>
    </row>
    <row r="250" spans="1:105" s="32" customFormat="1" ht="15" customHeight="1" hidden="1">
      <c r="A250" s="368" t="s">
        <v>151</v>
      </c>
      <c r="B250" s="369"/>
      <c r="C250" s="369"/>
      <c r="D250" s="369"/>
      <c r="E250" s="369"/>
      <c r="F250" s="369"/>
      <c r="G250" s="369"/>
      <c r="H250" s="442" t="s">
        <v>319</v>
      </c>
      <c r="I250" s="442"/>
      <c r="J250" s="442"/>
      <c r="K250" s="442"/>
      <c r="L250" s="442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  <c r="AA250" s="442"/>
      <c r="AB250" s="442"/>
      <c r="AC250" s="442"/>
      <c r="AD250" s="442"/>
      <c r="AE250" s="442"/>
      <c r="AF250" s="442"/>
      <c r="AG250" s="442"/>
      <c r="AH250" s="442"/>
      <c r="AI250" s="442"/>
      <c r="AJ250" s="442"/>
      <c r="AK250" s="442"/>
      <c r="AL250" s="442"/>
      <c r="AM250" s="442"/>
      <c r="AN250" s="442"/>
      <c r="AO250" s="442"/>
      <c r="AP250" s="442"/>
      <c r="AQ250" s="442"/>
      <c r="AR250" s="442"/>
      <c r="AS250" s="442"/>
      <c r="AT250" s="442"/>
      <c r="AU250" s="442"/>
      <c r="AV250" s="442"/>
      <c r="AW250" s="442"/>
      <c r="AX250" s="442"/>
      <c r="AY250" s="442"/>
      <c r="AZ250" s="442"/>
      <c r="BA250" s="442"/>
      <c r="BB250" s="442"/>
      <c r="BC250" s="442"/>
      <c r="BD250" s="402">
        <v>2</v>
      </c>
      <c r="BE250" s="402"/>
      <c r="BF250" s="402"/>
      <c r="BG250" s="402"/>
      <c r="BH250" s="402"/>
      <c r="BI250" s="402"/>
      <c r="BJ250" s="402"/>
      <c r="BK250" s="402"/>
      <c r="BL250" s="402"/>
      <c r="BM250" s="402"/>
      <c r="BN250" s="402"/>
      <c r="BO250" s="402"/>
      <c r="BP250" s="402"/>
      <c r="BQ250" s="402"/>
      <c r="BR250" s="402"/>
      <c r="BS250" s="402"/>
      <c r="BT250" s="439">
        <v>0</v>
      </c>
      <c r="BU250" s="439"/>
      <c r="BV250" s="439"/>
      <c r="BW250" s="439"/>
      <c r="BX250" s="439"/>
      <c r="BY250" s="439"/>
      <c r="BZ250" s="439"/>
      <c r="CA250" s="439"/>
      <c r="CB250" s="439"/>
      <c r="CC250" s="439"/>
      <c r="CD250" s="439"/>
      <c r="CE250" s="439"/>
      <c r="CF250" s="439"/>
      <c r="CG250" s="439"/>
      <c r="CH250" s="439"/>
      <c r="CI250" s="439"/>
      <c r="CJ250" s="440">
        <f>BD250*BT250</f>
        <v>0</v>
      </c>
      <c r="CK250" s="440"/>
      <c r="CL250" s="440"/>
      <c r="CM250" s="440"/>
      <c r="CN250" s="440"/>
      <c r="CO250" s="440"/>
      <c r="CP250" s="440"/>
      <c r="CQ250" s="440"/>
      <c r="CR250" s="440"/>
      <c r="CS250" s="440"/>
      <c r="CT250" s="440"/>
      <c r="CU250" s="440"/>
      <c r="CV250" s="440"/>
      <c r="CW250" s="440"/>
      <c r="CX250" s="440"/>
      <c r="CY250" s="440"/>
      <c r="CZ250" s="440"/>
      <c r="DA250" s="441"/>
    </row>
    <row r="251" spans="1:105" s="32" customFormat="1" ht="15" customHeight="1" hidden="1">
      <c r="A251" s="368" t="s">
        <v>157</v>
      </c>
      <c r="B251" s="369"/>
      <c r="C251" s="369"/>
      <c r="D251" s="369"/>
      <c r="E251" s="369"/>
      <c r="F251" s="369"/>
      <c r="G251" s="369"/>
      <c r="H251" s="442" t="s">
        <v>354</v>
      </c>
      <c r="I251" s="442"/>
      <c r="J251" s="442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  <c r="AA251" s="442"/>
      <c r="AB251" s="442"/>
      <c r="AC251" s="442"/>
      <c r="AD251" s="442"/>
      <c r="AE251" s="442"/>
      <c r="AF251" s="442"/>
      <c r="AG251" s="442"/>
      <c r="AH251" s="442"/>
      <c r="AI251" s="442"/>
      <c r="AJ251" s="442"/>
      <c r="AK251" s="442"/>
      <c r="AL251" s="442"/>
      <c r="AM251" s="442"/>
      <c r="AN251" s="442"/>
      <c r="AO251" s="442"/>
      <c r="AP251" s="442"/>
      <c r="AQ251" s="442"/>
      <c r="AR251" s="442"/>
      <c r="AS251" s="442"/>
      <c r="AT251" s="442"/>
      <c r="AU251" s="442"/>
      <c r="AV251" s="442"/>
      <c r="AW251" s="442"/>
      <c r="AX251" s="442"/>
      <c r="AY251" s="442"/>
      <c r="AZ251" s="442"/>
      <c r="BA251" s="442"/>
      <c r="BB251" s="442"/>
      <c r="BC251" s="442"/>
      <c r="BD251" s="402">
        <v>1</v>
      </c>
      <c r="BE251" s="402"/>
      <c r="BF251" s="402"/>
      <c r="BG251" s="402"/>
      <c r="BH251" s="402"/>
      <c r="BI251" s="402"/>
      <c r="BJ251" s="402"/>
      <c r="BK251" s="402"/>
      <c r="BL251" s="402"/>
      <c r="BM251" s="402"/>
      <c r="BN251" s="402"/>
      <c r="BO251" s="402"/>
      <c r="BP251" s="402"/>
      <c r="BQ251" s="402"/>
      <c r="BR251" s="402"/>
      <c r="BS251" s="402"/>
      <c r="BT251" s="439">
        <v>0</v>
      </c>
      <c r="BU251" s="439"/>
      <c r="BV251" s="439"/>
      <c r="BW251" s="439"/>
      <c r="BX251" s="439"/>
      <c r="BY251" s="439"/>
      <c r="BZ251" s="439"/>
      <c r="CA251" s="439"/>
      <c r="CB251" s="439"/>
      <c r="CC251" s="439"/>
      <c r="CD251" s="439"/>
      <c r="CE251" s="439"/>
      <c r="CF251" s="439"/>
      <c r="CG251" s="439"/>
      <c r="CH251" s="439"/>
      <c r="CI251" s="439"/>
      <c r="CJ251" s="440">
        <f>BD251*BT251</f>
        <v>0</v>
      </c>
      <c r="CK251" s="440"/>
      <c r="CL251" s="440"/>
      <c r="CM251" s="440"/>
      <c r="CN251" s="440"/>
      <c r="CO251" s="440"/>
      <c r="CP251" s="440"/>
      <c r="CQ251" s="440"/>
      <c r="CR251" s="440"/>
      <c r="CS251" s="440"/>
      <c r="CT251" s="440"/>
      <c r="CU251" s="440"/>
      <c r="CV251" s="440"/>
      <c r="CW251" s="440"/>
      <c r="CX251" s="440"/>
      <c r="CY251" s="440"/>
      <c r="CZ251" s="440"/>
      <c r="DA251" s="441"/>
    </row>
    <row r="252" spans="1:105" s="32" customFormat="1" ht="15" customHeight="1">
      <c r="A252" s="433" t="s">
        <v>147</v>
      </c>
      <c r="B252" s="434"/>
      <c r="C252" s="434"/>
      <c r="D252" s="434"/>
      <c r="E252" s="434"/>
      <c r="F252" s="434"/>
      <c r="G252" s="435"/>
      <c r="H252" s="455" t="s">
        <v>292</v>
      </c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  <c r="S252" s="456"/>
      <c r="T252" s="456"/>
      <c r="U252" s="456"/>
      <c r="V252" s="456"/>
      <c r="W252" s="456"/>
      <c r="X252" s="456"/>
      <c r="Y252" s="456"/>
      <c r="Z252" s="456"/>
      <c r="AA252" s="456"/>
      <c r="AB252" s="456"/>
      <c r="AC252" s="456"/>
      <c r="AD252" s="456"/>
      <c r="AE252" s="456"/>
      <c r="AF252" s="456"/>
      <c r="AG252" s="456"/>
      <c r="AH252" s="456"/>
      <c r="AI252" s="456"/>
      <c r="AJ252" s="456"/>
      <c r="AK252" s="456"/>
      <c r="AL252" s="456"/>
      <c r="AM252" s="456"/>
      <c r="AN252" s="456"/>
      <c r="AO252" s="456"/>
      <c r="AP252" s="456"/>
      <c r="AQ252" s="456"/>
      <c r="AR252" s="456"/>
      <c r="AS252" s="456"/>
      <c r="AT252" s="456"/>
      <c r="AU252" s="456"/>
      <c r="AV252" s="456"/>
      <c r="AW252" s="456"/>
      <c r="AX252" s="456"/>
      <c r="AY252" s="456"/>
      <c r="AZ252" s="456"/>
      <c r="BA252" s="456"/>
      <c r="BB252" s="456"/>
      <c r="BC252" s="457"/>
      <c r="BD252" s="402">
        <v>226</v>
      </c>
      <c r="BE252" s="402"/>
      <c r="BF252" s="402"/>
      <c r="BG252" s="402"/>
      <c r="BH252" s="402"/>
      <c r="BI252" s="402"/>
      <c r="BJ252" s="402"/>
      <c r="BK252" s="402"/>
      <c r="BL252" s="402"/>
      <c r="BM252" s="402"/>
      <c r="BN252" s="402"/>
      <c r="BO252" s="402"/>
      <c r="BP252" s="402"/>
      <c r="BQ252" s="402"/>
      <c r="BR252" s="402"/>
      <c r="BS252" s="402"/>
      <c r="BT252" s="439">
        <v>5731.77</v>
      </c>
      <c r="BU252" s="439"/>
      <c r="BV252" s="439"/>
      <c r="BW252" s="439"/>
      <c r="BX252" s="439"/>
      <c r="BY252" s="439"/>
      <c r="BZ252" s="439"/>
      <c r="CA252" s="439"/>
      <c r="CB252" s="439"/>
      <c r="CC252" s="439"/>
      <c r="CD252" s="439"/>
      <c r="CE252" s="439"/>
      <c r="CF252" s="439"/>
      <c r="CG252" s="439"/>
      <c r="CH252" s="439"/>
      <c r="CI252" s="439"/>
      <c r="CJ252" s="440">
        <f>BD252*BT252+0.14</f>
        <v>1295380.16</v>
      </c>
      <c r="CK252" s="440"/>
      <c r="CL252" s="440"/>
      <c r="CM252" s="440"/>
      <c r="CN252" s="440"/>
      <c r="CO252" s="440"/>
      <c r="CP252" s="440"/>
      <c r="CQ252" s="440"/>
      <c r="CR252" s="440"/>
      <c r="CS252" s="440"/>
      <c r="CT252" s="440"/>
      <c r="CU252" s="440"/>
      <c r="CV252" s="440"/>
      <c r="CW252" s="440"/>
      <c r="CX252" s="440"/>
      <c r="CY252" s="440"/>
      <c r="CZ252" s="440"/>
      <c r="DA252" s="441"/>
    </row>
    <row r="253" spans="1:105" s="32" customFormat="1" ht="15" customHeight="1">
      <c r="A253" s="505"/>
      <c r="B253" s="463"/>
      <c r="C253" s="463"/>
      <c r="D253" s="463"/>
      <c r="E253" s="463"/>
      <c r="F253" s="463"/>
      <c r="G253" s="464"/>
      <c r="H253" s="468"/>
      <c r="I253" s="469"/>
      <c r="J253" s="469"/>
      <c r="K253" s="469"/>
      <c r="L253" s="469"/>
      <c r="M253" s="469"/>
      <c r="N253" s="469"/>
      <c r="O253" s="469"/>
      <c r="P253" s="469"/>
      <c r="Q253" s="469"/>
      <c r="R253" s="469"/>
      <c r="S253" s="469"/>
      <c r="T253" s="469"/>
      <c r="U253" s="469"/>
      <c r="V253" s="469"/>
      <c r="W253" s="469"/>
      <c r="X253" s="469"/>
      <c r="Y253" s="469"/>
      <c r="Z253" s="469"/>
      <c r="AA253" s="469"/>
      <c r="AB253" s="469"/>
      <c r="AC253" s="469"/>
      <c r="AD253" s="469"/>
      <c r="AE253" s="469"/>
      <c r="AF253" s="469"/>
      <c r="AG253" s="469"/>
      <c r="AH253" s="469"/>
      <c r="AI253" s="469"/>
      <c r="AJ253" s="469"/>
      <c r="AK253" s="469"/>
      <c r="AL253" s="469"/>
      <c r="AM253" s="469"/>
      <c r="AN253" s="469"/>
      <c r="AO253" s="469"/>
      <c r="AP253" s="469"/>
      <c r="AQ253" s="469"/>
      <c r="AR253" s="469"/>
      <c r="AS253" s="469"/>
      <c r="AT253" s="469"/>
      <c r="AU253" s="469"/>
      <c r="AV253" s="469"/>
      <c r="AW253" s="469"/>
      <c r="AX253" s="469"/>
      <c r="AY253" s="469"/>
      <c r="AZ253" s="469"/>
      <c r="BA253" s="469"/>
      <c r="BB253" s="469"/>
      <c r="BC253" s="470"/>
      <c r="BD253" s="402">
        <v>80</v>
      </c>
      <c r="BE253" s="402"/>
      <c r="BF253" s="402"/>
      <c r="BG253" s="402"/>
      <c r="BH253" s="402"/>
      <c r="BI253" s="402"/>
      <c r="BJ253" s="402"/>
      <c r="BK253" s="402"/>
      <c r="BL253" s="402"/>
      <c r="BM253" s="402"/>
      <c r="BN253" s="402"/>
      <c r="BO253" s="402"/>
      <c r="BP253" s="402"/>
      <c r="BQ253" s="402"/>
      <c r="BR253" s="402"/>
      <c r="BS253" s="402"/>
      <c r="BT253" s="439">
        <v>5717.96</v>
      </c>
      <c r="BU253" s="439"/>
      <c r="BV253" s="439"/>
      <c r="BW253" s="439"/>
      <c r="BX253" s="439"/>
      <c r="BY253" s="439"/>
      <c r="BZ253" s="439"/>
      <c r="CA253" s="439"/>
      <c r="CB253" s="439"/>
      <c r="CC253" s="439"/>
      <c r="CD253" s="439"/>
      <c r="CE253" s="439"/>
      <c r="CF253" s="439"/>
      <c r="CG253" s="439"/>
      <c r="CH253" s="439"/>
      <c r="CI253" s="439"/>
      <c r="CJ253" s="440">
        <f>BD253*BT253</f>
        <v>457436.8</v>
      </c>
      <c r="CK253" s="440"/>
      <c r="CL253" s="440"/>
      <c r="CM253" s="440"/>
      <c r="CN253" s="440"/>
      <c r="CO253" s="440"/>
      <c r="CP253" s="440"/>
      <c r="CQ253" s="440"/>
      <c r="CR253" s="440"/>
      <c r="CS253" s="440"/>
      <c r="CT253" s="440"/>
      <c r="CU253" s="440"/>
      <c r="CV253" s="440"/>
      <c r="CW253" s="440"/>
      <c r="CX253" s="440"/>
      <c r="CY253" s="440"/>
      <c r="CZ253" s="440"/>
      <c r="DA253" s="441"/>
    </row>
    <row r="254" spans="1:105" s="32" customFormat="1" ht="15" customHeight="1" hidden="1">
      <c r="A254" s="368" t="s">
        <v>260</v>
      </c>
      <c r="B254" s="369"/>
      <c r="C254" s="369"/>
      <c r="D254" s="369"/>
      <c r="E254" s="369"/>
      <c r="F254" s="369"/>
      <c r="G254" s="369"/>
      <c r="H254" s="442" t="s">
        <v>361</v>
      </c>
      <c r="I254" s="442"/>
      <c r="J254" s="442"/>
      <c r="K254" s="442"/>
      <c r="L254" s="442"/>
      <c r="M254" s="442"/>
      <c r="N254" s="442"/>
      <c r="O254" s="442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  <c r="AA254" s="442"/>
      <c r="AB254" s="442"/>
      <c r="AC254" s="442"/>
      <c r="AD254" s="442"/>
      <c r="AE254" s="442"/>
      <c r="AF254" s="442"/>
      <c r="AG254" s="442"/>
      <c r="AH254" s="442"/>
      <c r="AI254" s="442"/>
      <c r="AJ254" s="442"/>
      <c r="AK254" s="442"/>
      <c r="AL254" s="442"/>
      <c r="AM254" s="442"/>
      <c r="AN254" s="442"/>
      <c r="AO254" s="442"/>
      <c r="AP254" s="442"/>
      <c r="AQ254" s="442"/>
      <c r="AR254" s="442"/>
      <c r="AS254" s="442"/>
      <c r="AT254" s="442"/>
      <c r="AU254" s="442"/>
      <c r="AV254" s="442"/>
      <c r="AW254" s="442"/>
      <c r="AX254" s="442"/>
      <c r="AY254" s="442"/>
      <c r="AZ254" s="442"/>
      <c r="BA254" s="442"/>
      <c r="BB254" s="442"/>
      <c r="BC254" s="442"/>
      <c r="BD254" s="402">
        <v>1</v>
      </c>
      <c r="BE254" s="402"/>
      <c r="BF254" s="402"/>
      <c r="BG254" s="402"/>
      <c r="BH254" s="402"/>
      <c r="BI254" s="402"/>
      <c r="BJ254" s="402"/>
      <c r="BK254" s="402"/>
      <c r="BL254" s="402"/>
      <c r="BM254" s="402"/>
      <c r="BN254" s="402"/>
      <c r="BO254" s="402"/>
      <c r="BP254" s="402"/>
      <c r="BQ254" s="402"/>
      <c r="BR254" s="402"/>
      <c r="BS254" s="402"/>
      <c r="BT254" s="439">
        <v>0</v>
      </c>
      <c r="BU254" s="439"/>
      <c r="BV254" s="439"/>
      <c r="BW254" s="439"/>
      <c r="BX254" s="439"/>
      <c r="BY254" s="439"/>
      <c r="BZ254" s="439"/>
      <c r="CA254" s="439"/>
      <c r="CB254" s="439"/>
      <c r="CC254" s="439"/>
      <c r="CD254" s="439"/>
      <c r="CE254" s="439"/>
      <c r="CF254" s="439"/>
      <c r="CG254" s="439"/>
      <c r="CH254" s="439"/>
      <c r="CI254" s="439"/>
      <c r="CJ254" s="440">
        <f>BD254*BT254</f>
        <v>0</v>
      </c>
      <c r="CK254" s="440"/>
      <c r="CL254" s="440"/>
      <c r="CM254" s="440"/>
      <c r="CN254" s="440"/>
      <c r="CO254" s="440"/>
      <c r="CP254" s="440"/>
      <c r="CQ254" s="440"/>
      <c r="CR254" s="440"/>
      <c r="CS254" s="440"/>
      <c r="CT254" s="440"/>
      <c r="CU254" s="440"/>
      <c r="CV254" s="440"/>
      <c r="CW254" s="440"/>
      <c r="CX254" s="440"/>
      <c r="CY254" s="440"/>
      <c r="CZ254" s="440"/>
      <c r="DA254" s="441"/>
    </row>
    <row r="255" spans="1:105" s="32" customFormat="1" ht="15" customHeight="1" hidden="1">
      <c r="A255" s="368" t="s">
        <v>261</v>
      </c>
      <c r="B255" s="369"/>
      <c r="C255" s="369"/>
      <c r="D255" s="369"/>
      <c r="E255" s="369"/>
      <c r="F255" s="369"/>
      <c r="G255" s="369"/>
      <c r="H255" s="442"/>
      <c r="I255" s="442"/>
      <c r="J255" s="442"/>
      <c r="K255" s="442"/>
      <c r="L255" s="442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  <c r="AA255" s="442"/>
      <c r="AB255" s="442"/>
      <c r="AC255" s="442"/>
      <c r="AD255" s="442"/>
      <c r="AE255" s="442"/>
      <c r="AF255" s="442"/>
      <c r="AG255" s="442"/>
      <c r="AH255" s="442"/>
      <c r="AI255" s="442"/>
      <c r="AJ255" s="442"/>
      <c r="AK255" s="442"/>
      <c r="AL255" s="442"/>
      <c r="AM255" s="442"/>
      <c r="AN255" s="442"/>
      <c r="AO255" s="442"/>
      <c r="AP255" s="442"/>
      <c r="AQ255" s="442"/>
      <c r="AR255" s="442"/>
      <c r="AS255" s="442"/>
      <c r="AT255" s="442"/>
      <c r="AU255" s="442"/>
      <c r="AV255" s="442"/>
      <c r="AW255" s="442"/>
      <c r="AX255" s="442"/>
      <c r="AY255" s="442"/>
      <c r="AZ255" s="442"/>
      <c r="BA255" s="442"/>
      <c r="BB255" s="442"/>
      <c r="BC255" s="442"/>
      <c r="BD255" s="402"/>
      <c r="BE255" s="402"/>
      <c r="BF255" s="402"/>
      <c r="BG255" s="402"/>
      <c r="BH255" s="402"/>
      <c r="BI255" s="402"/>
      <c r="BJ255" s="402"/>
      <c r="BK255" s="402"/>
      <c r="BL255" s="402"/>
      <c r="BM255" s="402"/>
      <c r="BN255" s="402"/>
      <c r="BO255" s="402"/>
      <c r="BP255" s="402"/>
      <c r="BQ255" s="402"/>
      <c r="BR255" s="402"/>
      <c r="BS255" s="402"/>
      <c r="BT255" s="439"/>
      <c r="BU255" s="439"/>
      <c r="BV255" s="439"/>
      <c r="BW255" s="439"/>
      <c r="BX255" s="439"/>
      <c r="BY255" s="439"/>
      <c r="BZ255" s="439"/>
      <c r="CA255" s="439"/>
      <c r="CB255" s="439"/>
      <c r="CC255" s="439"/>
      <c r="CD255" s="439"/>
      <c r="CE255" s="439"/>
      <c r="CF255" s="439"/>
      <c r="CG255" s="439"/>
      <c r="CH255" s="439"/>
      <c r="CI255" s="439"/>
      <c r="CJ255" s="440"/>
      <c r="CK255" s="440"/>
      <c r="CL255" s="440"/>
      <c r="CM255" s="440"/>
      <c r="CN255" s="440"/>
      <c r="CO255" s="440"/>
      <c r="CP255" s="440"/>
      <c r="CQ255" s="440"/>
      <c r="CR255" s="440"/>
      <c r="CS255" s="440"/>
      <c r="CT255" s="440"/>
      <c r="CU255" s="440"/>
      <c r="CV255" s="440"/>
      <c r="CW255" s="440"/>
      <c r="CX255" s="440"/>
      <c r="CY255" s="440"/>
      <c r="CZ255" s="440"/>
      <c r="DA255" s="441"/>
    </row>
    <row r="256" spans="1:105" s="32" customFormat="1" ht="14.25" customHeight="1" thickBot="1">
      <c r="A256" s="424"/>
      <c r="B256" s="425"/>
      <c r="C256" s="425"/>
      <c r="D256" s="425"/>
      <c r="E256" s="425"/>
      <c r="F256" s="425"/>
      <c r="G256" s="425"/>
      <c r="H256" s="426" t="s">
        <v>291</v>
      </c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  <c r="U256" s="426"/>
      <c r="V256" s="426"/>
      <c r="W256" s="426"/>
      <c r="X256" s="426"/>
      <c r="Y256" s="426"/>
      <c r="Z256" s="426"/>
      <c r="AA256" s="426"/>
      <c r="AB256" s="426"/>
      <c r="AC256" s="426"/>
      <c r="AD256" s="426"/>
      <c r="AE256" s="426"/>
      <c r="AF256" s="426"/>
      <c r="AG256" s="426"/>
      <c r="AH256" s="426"/>
      <c r="AI256" s="426"/>
      <c r="AJ256" s="426"/>
      <c r="AK256" s="426"/>
      <c r="AL256" s="426"/>
      <c r="AM256" s="426"/>
      <c r="AN256" s="426"/>
      <c r="AO256" s="426"/>
      <c r="AP256" s="426"/>
      <c r="AQ256" s="426"/>
      <c r="AR256" s="426"/>
      <c r="AS256" s="426"/>
      <c r="AT256" s="426"/>
      <c r="AU256" s="426"/>
      <c r="AV256" s="426"/>
      <c r="AW256" s="426"/>
      <c r="AX256" s="426"/>
      <c r="AY256" s="426"/>
      <c r="AZ256" s="426"/>
      <c r="BA256" s="426"/>
      <c r="BB256" s="426"/>
      <c r="BC256" s="427"/>
      <c r="BD256" s="431">
        <v>306</v>
      </c>
      <c r="BE256" s="431"/>
      <c r="BF256" s="431"/>
      <c r="BG256" s="431"/>
      <c r="BH256" s="431"/>
      <c r="BI256" s="431"/>
      <c r="BJ256" s="431"/>
      <c r="BK256" s="431"/>
      <c r="BL256" s="431"/>
      <c r="BM256" s="431"/>
      <c r="BN256" s="431"/>
      <c r="BO256" s="431"/>
      <c r="BP256" s="431"/>
      <c r="BQ256" s="431"/>
      <c r="BR256" s="431"/>
      <c r="BS256" s="431"/>
      <c r="BT256" s="431" t="s">
        <v>124</v>
      </c>
      <c r="BU256" s="431"/>
      <c r="BV256" s="431"/>
      <c r="BW256" s="431"/>
      <c r="BX256" s="431"/>
      <c r="BY256" s="431"/>
      <c r="BZ256" s="431"/>
      <c r="CA256" s="431"/>
      <c r="CB256" s="431"/>
      <c r="CC256" s="431"/>
      <c r="CD256" s="431"/>
      <c r="CE256" s="431"/>
      <c r="CF256" s="431"/>
      <c r="CG256" s="431"/>
      <c r="CH256" s="431"/>
      <c r="CI256" s="431"/>
      <c r="CJ256" s="513">
        <f>CJ249+CJ250+CJ251+CJ252+CJ253+CJ254</f>
        <v>1752816.96</v>
      </c>
      <c r="CK256" s="513"/>
      <c r="CL256" s="513"/>
      <c r="CM256" s="513"/>
      <c r="CN256" s="513"/>
      <c r="CO256" s="513"/>
      <c r="CP256" s="513"/>
      <c r="CQ256" s="513"/>
      <c r="CR256" s="513"/>
      <c r="CS256" s="513"/>
      <c r="CT256" s="513"/>
      <c r="CU256" s="513"/>
      <c r="CV256" s="513"/>
      <c r="CW256" s="513"/>
      <c r="CX256" s="513"/>
      <c r="CY256" s="513"/>
      <c r="CZ256" s="513"/>
      <c r="DA256" s="514"/>
    </row>
    <row r="257" spans="1:136" ht="27" customHeight="1">
      <c r="A257" s="607" t="s">
        <v>131</v>
      </c>
      <c r="B257" s="607"/>
      <c r="C257" s="607"/>
      <c r="D257" s="607"/>
      <c r="E257" s="607"/>
      <c r="F257" s="607"/>
      <c r="G257" s="607"/>
      <c r="H257" s="607"/>
      <c r="I257" s="607"/>
      <c r="J257" s="607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  <c r="U257" s="607"/>
      <c r="V257" s="607"/>
      <c r="W257" s="607"/>
      <c r="X257" s="607"/>
      <c r="Y257" s="607"/>
      <c r="Z257" s="607"/>
      <c r="AA257" s="607"/>
      <c r="AB257" s="607"/>
      <c r="AC257" s="607"/>
      <c r="AD257" s="607"/>
      <c r="AE257" s="607"/>
      <c r="AF257" s="607"/>
      <c r="AG257" s="607"/>
      <c r="AH257" s="607"/>
      <c r="AI257" s="607"/>
      <c r="AJ257" s="607"/>
      <c r="AK257" s="607"/>
      <c r="AL257" s="607"/>
      <c r="AM257" s="607"/>
      <c r="AN257" s="607"/>
      <c r="AO257" s="607"/>
      <c r="AP257" s="608" t="s">
        <v>349</v>
      </c>
      <c r="AQ257" s="608"/>
      <c r="AR257" s="608"/>
      <c r="AS257" s="608"/>
      <c r="AT257" s="608"/>
      <c r="AU257" s="608"/>
      <c r="AV257" s="608"/>
      <c r="AW257" s="608"/>
      <c r="AX257" s="608"/>
      <c r="AY257" s="608"/>
      <c r="AZ257" s="608"/>
      <c r="BA257" s="608"/>
      <c r="BB257" s="608"/>
      <c r="BC257" s="608"/>
      <c r="BD257" s="608"/>
      <c r="BE257" s="608"/>
      <c r="BF257" s="608"/>
      <c r="BG257" s="608"/>
      <c r="BH257" s="608"/>
      <c r="BI257" s="608"/>
      <c r="BJ257" s="608"/>
      <c r="BK257" s="608"/>
      <c r="BL257" s="608"/>
      <c r="BM257" s="608"/>
      <c r="BN257" s="608"/>
      <c r="BO257" s="608"/>
      <c r="BP257" s="608"/>
      <c r="BQ257" s="608"/>
      <c r="BR257" s="608"/>
      <c r="BS257" s="608"/>
      <c r="BT257" s="608"/>
      <c r="BU257" s="608"/>
      <c r="BV257" s="608"/>
      <c r="BW257" s="608"/>
      <c r="BX257" s="608"/>
      <c r="BY257" s="608"/>
      <c r="BZ257" s="608"/>
      <c r="CA257" s="608"/>
      <c r="CB257" s="608"/>
      <c r="CC257" s="608"/>
      <c r="CD257" s="608"/>
      <c r="CE257" s="608"/>
      <c r="CF257" s="608"/>
      <c r="CG257" s="608"/>
      <c r="CH257" s="608"/>
      <c r="CI257" s="608"/>
      <c r="CJ257" s="608"/>
      <c r="CK257" s="608"/>
      <c r="CL257" s="608"/>
      <c r="CM257" s="608"/>
      <c r="CN257" s="608"/>
      <c r="CO257" s="608"/>
      <c r="CP257" s="608"/>
      <c r="CQ257" s="608"/>
      <c r="CR257" s="608"/>
      <c r="CS257" s="608"/>
      <c r="CT257" s="608"/>
      <c r="CU257" s="608"/>
      <c r="CV257" s="608"/>
      <c r="CW257" s="608"/>
      <c r="CX257" s="608"/>
      <c r="CY257" s="608"/>
      <c r="CZ257" s="608"/>
      <c r="DA257" s="124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</row>
    <row r="258" spans="1:105" ht="17.25" customHeight="1" thickBot="1">
      <c r="A258" s="560"/>
      <c r="B258" s="560"/>
      <c r="C258" s="560"/>
      <c r="D258" s="560"/>
      <c r="E258" s="560"/>
      <c r="F258" s="560"/>
      <c r="G258" s="560"/>
      <c r="H258" s="560"/>
      <c r="I258" s="560"/>
      <c r="J258" s="560"/>
      <c r="K258" s="560"/>
      <c r="L258" s="560"/>
      <c r="M258" s="560"/>
      <c r="N258" s="560"/>
      <c r="O258" s="560"/>
      <c r="P258" s="560"/>
      <c r="Q258" s="560"/>
      <c r="R258" s="560"/>
      <c r="S258" s="560"/>
      <c r="T258" s="560"/>
      <c r="U258" s="560"/>
      <c r="V258" s="560"/>
      <c r="W258" s="560"/>
      <c r="X258" s="560"/>
      <c r="Y258" s="560"/>
      <c r="Z258" s="560"/>
      <c r="AA258" s="560"/>
      <c r="AB258" s="560"/>
      <c r="AC258" s="560"/>
      <c r="AD258" s="560"/>
      <c r="AE258" s="560"/>
      <c r="AF258" s="560"/>
      <c r="AG258" s="560"/>
      <c r="AH258" s="560"/>
      <c r="AI258" s="560"/>
      <c r="AJ258" s="560"/>
      <c r="AK258" s="560"/>
      <c r="AL258" s="560"/>
      <c r="AM258" s="560"/>
      <c r="AN258" s="560"/>
      <c r="AO258" s="560"/>
      <c r="AP258" s="560"/>
      <c r="AQ258" s="560"/>
      <c r="AR258" s="560"/>
      <c r="AS258" s="560"/>
      <c r="AT258" s="560"/>
      <c r="AU258" s="560"/>
      <c r="AV258" s="560"/>
      <c r="AW258" s="560"/>
      <c r="AX258" s="560"/>
      <c r="AY258" s="560"/>
      <c r="AZ258" s="560"/>
      <c r="BA258" s="560"/>
      <c r="BB258" s="560"/>
      <c r="BC258" s="560"/>
      <c r="BD258" s="560"/>
      <c r="BE258" s="560"/>
      <c r="BF258" s="560"/>
      <c r="BG258" s="560"/>
      <c r="BH258" s="560"/>
      <c r="BI258" s="560"/>
      <c r="BJ258" s="560"/>
      <c r="BK258" s="560"/>
      <c r="BL258" s="560"/>
      <c r="BM258" s="560"/>
      <c r="BN258" s="560"/>
      <c r="BO258" s="560"/>
      <c r="BP258" s="560"/>
      <c r="BQ258" s="560"/>
      <c r="BR258" s="560"/>
      <c r="BS258" s="560"/>
      <c r="BT258" s="560"/>
      <c r="BU258" s="560"/>
      <c r="BV258" s="560"/>
      <c r="BW258" s="560"/>
      <c r="BX258" s="560"/>
      <c r="BY258" s="560"/>
      <c r="BZ258" s="560"/>
      <c r="CA258" s="560"/>
      <c r="CB258" s="560"/>
      <c r="CC258" s="560"/>
      <c r="CD258" s="560"/>
      <c r="CE258" s="560"/>
      <c r="CF258" s="560"/>
      <c r="CG258" s="560"/>
      <c r="CH258" s="560"/>
      <c r="CI258" s="560"/>
      <c r="CJ258" s="560"/>
      <c r="CK258" s="560"/>
      <c r="CL258" s="560"/>
      <c r="CM258" s="560"/>
      <c r="CN258" s="560"/>
      <c r="CO258" s="560"/>
      <c r="CP258" s="560"/>
      <c r="CQ258" s="560"/>
      <c r="CR258" s="560"/>
      <c r="CS258" s="560"/>
      <c r="CT258" s="560"/>
      <c r="CU258" s="560"/>
      <c r="CV258" s="560"/>
      <c r="CW258" s="560"/>
      <c r="CX258" s="560"/>
      <c r="CY258" s="560"/>
      <c r="CZ258" s="560"/>
      <c r="DA258" s="560"/>
    </row>
    <row r="259" spans="1:105" ht="29.25" customHeight="1">
      <c r="A259" s="520" t="s">
        <v>133</v>
      </c>
      <c r="B259" s="361"/>
      <c r="C259" s="361"/>
      <c r="D259" s="361"/>
      <c r="E259" s="361"/>
      <c r="F259" s="361"/>
      <c r="G259" s="367"/>
      <c r="H259" s="360" t="s">
        <v>44</v>
      </c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1"/>
      <c r="X259" s="361"/>
      <c r="Y259" s="361"/>
      <c r="Z259" s="361"/>
      <c r="AA259" s="361"/>
      <c r="AB259" s="361"/>
      <c r="AC259" s="361"/>
      <c r="AD259" s="361"/>
      <c r="AE259" s="361"/>
      <c r="AF259" s="361"/>
      <c r="AG259" s="361"/>
      <c r="AH259" s="361"/>
      <c r="AI259" s="361"/>
      <c r="AJ259" s="361"/>
      <c r="AK259" s="361"/>
      <c r="AL259" s="361"/>
      <c r="AM259" s="361"/>
      <c r="AN259" s="361"/>
      <c r="AO259" s="361"/>
      <c r="AP259" s="361"/>
      <c r="AQ259" s="361"/>
      <c r="AR259" s="361"/>
      <c r="AS259" s="361"/>
      <c r="AT259" s="361"/>
      <c r="AU259" s="361"/>
      <c r="AV259" s="361"/>
      <c r="AW259" s="361"/>
      <c r="AX259" s="361"/>
      <c r="AY259" s="361"/>
      <c r="AZ259" s="361"/>
      <c r="BA259" s="361"/>
      <c r="BB259" s="361"/>
      <c r="BC259" s="367"/>
      <c r="BD259" s="360" t="s">
        <v>61</v>
      </c>
      <c r="BE259" s="361"/>
      <c r="BF259" s="361"/>
      <c r="BG259" s="361"/>
      <c r="BH259" s="361"/>
      <c r="BI259" s="361"/>
      <c r="BJ259" s="361"/>
      <c r="BK259" s="361"/>
      <c r="BL259" s="361"/>
      <c r="BM259" s="361"/>
      <c r="BN259" s="361"/>
      <c r="BO259" s="361"/>
      <c r="BP259" s="361"/>
      <c r="BQ259" s="361"/>
      <c r="BR259" s="361"/>
      <c r="BS259" s="367"/>
      <c r="BT259" s="360" t="s">
        <v>64</v>
      </c>
      <c r="BU259" s="361"/>
      <c r="BV259" s="361"/>
      <c r="BW259" s="361"/>
      <c r="BX259" s="361"/>
      <c r="BY259" s="361"/>
      <c r="BZ259" s="361"/>
      <c r="CA259" s="361"/>
      <c r="CB259" s="361"/>
      <c r="CC259" s="361"/>
      <c r="CD259" s="361"/>
      <c r="CE259" s="361"/>
      <c r="CF259" s="361"/>
      <c r="CG259" s="361"/>
      <c r="CH259" s="361"/>
      <c r="CI259" s="367"/>
      <c r="CJ259" s="360" t="s">
        <v>181</v>
      </c>
      <c r="CK259" s="361"/>
      <c r="CL259" s="361"/>
      <c r="CM259" s="361"/>
      <c r="CN259" s="361"/>
      <c r="CO259" s="361"/>
      <c r="CP259" s="361"/>
      <c r="CQ259" s="361"/>
      <c r="CR259" s="361"/>
      <c r="CS259" s="361"/>
      <c r="CT259" s="361"/>
      <c r="CU259" s="361"/>
      <c r="CV259" s="361"/>
      <c r="CW259" s="361"/>
      <c r="CX259" s="361"/>
      <c r="CY259" s="361"/>
      <c r="CZ259" s="361"/>
      <c r="DA259" s="362"/>
    </row>
    <row r="260" spans="1:105" ht="15" customHeight="1">
      <c r="A260" s="403"/>
      <c r="B260" s="364"/>
      <c r="C260" s="364"/>
      <c r="D260" s="364"/>
      <c r="E260" s="364"/>
      <c r="F260" s="364"/>
      <c r="G260" s="365"/>
      <c r="H260" s="363">
        <v>1</v>
      </c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  <c r="AA260" s="364"/>
      <c r="AB260" s="364"/>
      <c r="AC260" s="364"/>
      <c r="AD260" s="364"/>
      <c r="AE260" s="364"/>
      <c r="AF260" s="364"/>
      <c r="AG260" s="364"/>
      <c r="AH260" s="364"/>
      <c r="AI260" s="364"/>
      <c r="AJ260" s="364"/>
      <c r="AK260" s="364"/>
      <c r="AL260" s="364"/>
      <c r="AM260" s="364"/>
      <c r="AN260" s="364"/>
      <c r="AO260" s="364"/>
      <c r="AP260" s="364"/>
      <c r="AQ260" s="364"/>
      <c r="AR260" s="364"/>
      <c r="AS260" s="364"/>
      <c r="AT260" s="364"/>
      <c r="AU260" s="364"/>
      <c r="AV260" s="364"/>
      <c r="AW260" s="364"/>
      <c r="AX260" s="364"/>
      <c r="AY260" s="364"/>
      <c r="AZ260" s="364"/>
      <c r="BA260" s="364"/>
      <c r="BB260" s="364"/>
      <c r="BC260" s="365"/>
      <c r="BD260" s="363">
        <v>2</v>
      </c>
      <c r="BE260" s="364"/>
      <c r="BF260" s="364"/>
      <c r="BG260" s="364"/>
      <c r="BH260" s="364"/>
      <c r="BI260" s="364"/>
      <c r="BJ260" s="364"/>
      <c r="BK260" s="364"/>
      <c r="BL260" s="364"/>
      <c r="BM260" s="364"/>
      <c r="BN260" s="364"/>
      <c r="BO260" s="364"/>
      <c r="BP260" s="364"/>
      <c r="BQ260" s="364"/>
      <c r="BR260" s="364"/>
      <c r="BS260" s="365"/>
      <c r="BT260" s="363">
        <v>3</v>
      </c>
      <c r="BU260" s="364"/>
      <c r="BV260" s="364"/>
      <c r="BW260" s="364"/>
      <c r="BX260" s="364"/>
      <c r="BY260" s="364"/>
      <c r="BZ260" s="364"/>
      <c r="CA260" s="364"/>
      <c r="CB260" s="364"/>
      <c r="CC260" s="364"/>
      <c r="CD260" s="364"/>
      <c r="CE260" s="364"/>
      <c r="CF260" s="364"/>
      <c r="CG260" s="364"/>
      <c r="CH260" s="364"/>
      <c r="CI260" s="365"/>
      <c r="CJ260" s="363">
        <v>4</v>
      </c>
      <c r="CK260" s="364"/>
      <c r="CL260" s="364"/>
      <c r="CM260" s="364"/>
      <c r="CN260" s="364"/>
      <c r="CO260" s="364"/>
      <c r="CP260" s="364"/>
      <c r="CQ260" s="364"/>
      <c r="CR260" s="364"/>
      <c r="CS260" s="364"/>
      <c r="CT260" s="364"/>
      <c r="CU260" s="364"/>
      <c r="CV260" s="364"/>
      <c r="CW260" s="364"/>
      <c r="CX260" s="364"/>
      <c r="CY260" s="364"/>
      <c r="CZ260" s="364"/>
      <c r="DA260" s="366"/>
    </row>
    <row r="261" spans="1:110" ht="17.25" customHeight="1">
      <c r="A261" s="564">
        <v>1</v>
      </c>
      <c r="B261" s="532"/>
      <c r="C261" s="532"/>
      <c r="D261" s="532"/>
      <c r="E261" s="532"/>
      <c r="F261" s="532"/>
      <c r="G261" s="533"/>
      <c r="H261" s="455" t="s">
        <v>292</v>
      </c>
      <c r="I261" s="456"/>
      <c r="J261" s="456"/>
      <c r="K261" s="456"/>
      <c r="L261" s="456"/>
      <c r="M261" s="456"/>
      <c r="N261" s="456"/>
      <c r="O261" s="456"/>
      <c r="P261" s="456"/>
      <c r="Q261" s="456"/>
      <c r="R261" s="456"/>
      <c r="S261" s="456"/>
      <c r="T261" s="456"/>
      <c r="U261" s="456"/>
      <c r="V261" s="456"/>
      <c r="W261" s="456"/>
      <c r="X261" s="456"/>
      <c r="Y261" s="456"/>
      <c r="Z261" s="456"/>
      <c r="AA261" s="456"/>
      <c r="AB261" s="456"/>
      <c r="AC261" s="456"/>
      <c r="AD261" s="456"/>
      <c r="AE261" s="456"/>
      <c r="AF261" s="456"/>
      <c r="AG261" s="456"/>
      <c r="AH261" s="456"/>
      <c r="AI261" s="456"/>
      <c r="AJ261" s="456"/>
      <c r="AK261" s="456"/>
      <c r="AL261" s="456"/>
      <c r="AM261" s="456"/>
      <c r="AN261" s="456"/>
      <c r="AO261" s="456"/>
      <c r="AP261" s="456"/>
      <c r="AQ261" s="456"/>
      <c r="AR261" s="456"/>
      <c r="AS261" s="456"/>
      <c r="AT261" s="456"/>
      <c r="AU261" s="456"/>
      <c r="AV261" s="456"/>
      <c r="AW261" s="456"/>
      <c r="AX261" s="456"/>
      <c r="AY261" s="456"/>
      <c r="AZ261" s="456"/>
      <c r="BA261" s="456"/>
      <c r="BB261" s="456"/>
      <c r="BC261" s="457"/>
      <c r="BD261" s="402">
        <v>226</v>
      </c>
      <c r="BE261" s="402"/>
      <c r="BF261" s="402"/>
      <c r="BG261" s="402"/>
      <c r="BH261" s="402"/>
      <c r="BI261" s="402"/>
      <c r="BJ261" s="402"/>
      <c r="BK261" s="402"/>
      <c r="BL261" s="402"/>
      <c r="BM261" s="402"/>
      <c r="BN261" s="402"/>
      <c r="BO261" s="402"/>
      <c r="BP261" s="402"/>
      <c r="BQ261" s="402"/>
      <c r="BR261" s="402"/>
      <c r="BS261" s="402"/>
      <c r="BT261" s="439">
        <v>9703.5</v>
      </c>
      <c r="BU261" s="439"/>
      <c r="BV261" s="439"/>
      <c r="BW261" s="439"/>
      <c r="BX261" s="439"/>
      <c r="BY261" s="439"/>
      <c r="BZ261" s="439"/>
      <c r="CA261" s="439"/>
      <c r="CB261" s="439"/>
      <c r="CC261" s="439"/>
      <c r="CD261" s="439"/>
      <c r="CE261" s="439"/>
      <c r="CF261" s="439"/>
      <c r="CG261" s="439"/>
      <c r="CH261" s="439"/>
      <c r="CI261" s="439"/>
      <c r="CJ261" s="440">
        <f>BD261*BT261</f>
        <v>2192991</v>
      </c>
      <c r="CK261" s="440"/>
      <c r="CL261" s="440"/>
      <c r="CM261" s="440"/>
      <c r="CN261" s="440"/>
      <c r="CO261" s="440"/>
      <c r="CP261" s="440"/>
      <c r="CQ261" s="440"/>
      <c r="CR261" s="440"/>
      <c r="CS261" s="440"/>
      <c r="CT261" s="440"/>
      <c r="CU261" s="440"/>
      <c r="CV261" s="440"/>
      <c r="CW261" s="440"/>
      <c r="CX261" s="440"/>
      <c r="CY261" s="440"/>
      <c r="CZ261" s="440"/>
      <c r="DA261" s="441"/>
      <c r="DF261" s="90"/>
    </row>
    <row r="262" spans="1:110" ht="17.25" customHeight="1">
      <c r="A262" s="565"/>
      <c r="B262" s="566"/>
      <c r="C262" s="566"/>
      <c r="D262" s="566"/>
      <c r="E262" s="566"/>
      <c r="F262" s="566"/>
      <c r="G262" s="567"/>
      <c r="H262" s="468"/>
      <c r="I262" s="469"/>
      <c r="J262" s="469"/>
      <c r="K262" s="469"/>
      <c r="L262" s="469"/>
      <c r="M262" s="469"/>
      <c r="N262" s="469"/>
      <c r="O262" s="469"/>
      <c r="P262" s="469"/>
      <c r="Q262" s="469"/>
      <c r="R262" s="469"/>
      <c r="S262" s="469"/>
      <c r="T262" s="469"/>
      <c r="U262" s="469"/>
      <c r="V262" s="469"/>
      <c r="W262" s="469"/>
      <c r="X262" s="469"/>
      <c r="Y262" s="469"/>
      <c r="Z262" s="469"/>
      <c r="AA262" s="469"/>
      <c r="AB262" s="469"/>
      <c r="AC262" s="469"/>
      <c r="AD262" s="469"/>
      <c r="AE262" s="469"/>
      <c r="AF262" s="469"/>
      <c r="AG262" s="469"/>
      <c r="AH262" s="469"/>
      <c r="AI262" s="469"/>
      <c r="AJ262" s="469"/>
      <c r="AK262" s="469"/>
      <c r="AL262" s="469"/>
      <c r="AM262" s="469"/>
      <c r="AN262" s="469"/>
      <c r="AO262" s="469"/>
      <c r="AP262" s="469"/>
      <c r="AQ262" s="469"/>
      <c r="AR262" s="469"/>
      <c r="AS262" s="469"/>
      <c r="AT262" s="469"/>
      <c r="AU262" s="469"/>
      <c r="AV262" s="469"/>
      <c r="AW262" s="469"/>
      <c r="AX262" s="469"/>
      <c r="AY262" s="469"/>
      <c r="AZ262" s="469"/>
      <c r="BA262" s="469"/>
      <c r="BB262" s="469"/>
      <c r="BC262" s="470"/>
      <c r="BD262" s="568">
        <v>80</v>
      </c>
      <c r="BE262" s="569"/>
      <c r="BF262" s="569"/>
      <c r="BG262" s="569"/>
      <c r="BH262" s="569"/>
      <c r="BI262" s="569"/>
      <c r="BJ262" s="569"/>
      <c r="BK262" s="569"/>
      <c r="BL262" s="569"/>
      <c r="BM262" s="569"/>
      <c r="BN262" s="569"/>
      <c r="BO262" s="569"/>
      <c r="BP262" s="569"/>
      <c r="BQ262" s="569"/>
      <c r="BR262" s="569"/>
      <c r="BS262" s="570"/>
      <c r="BT262" s="348">
        <v>9703.5</v>
      </c>
      <c r="BU262" s="349"/>
      <c r="BV262" s="349"/>
      <c r="BW262" s="349"/>
      <c r="BX262" s="349"/>
      <c r="BY262" s="349"/>
      <c r="BZ262" s="349"/>
      <c r="CA262" s="349"/>
      <c r="CB262" s="349"/>
      <c r="CC262" s="349"/>
      <c r="CD262" s="349"/>
      <c r="CE262" s="349"/>
      <c r="CF262" s="349"/>
      <c r="CG262" s="349"/>
      <c r="CH262" s="349"/>
      <c r="CI262" s="350"/>
      <c r="CJ262" s="222">
        <f>BD262*BT262</f>
        <v>776280</v>
      </c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4"/>
      <c r="DA262" s="105">
        <f>SUM(CJ262)</f>
        <v>776280</v>
      </c>
      <c r="DF262" s="90"/>
    </row>
    <row r="263" spans="1:105" ht="13.5" customHeight="1" thickBot="1">
      <c r="A263" s="598"/>
      <c r="B263" s="599"/>
      <c r="C263" s="599"/>
      <c r="D263" s="599"/>
      <c r="E263" s="599"/>
      <c r="F263" s="599"/>
      <c r="G263" s="600"/>
      <c r="H263" s="601" t="s">
        <v>280</v>
      </c>
      <c r="I263" s="602"/>
      <c r="J263" s="602"/>
      <c r="K263" s="602"/>
      <c r="L263" s="602"/>
      <c r="M263" s="602"/>
      <c r="N263" s="602"/>
      <c r="O263" s="602"/>
      <c r="P263" s="602"/>
      <c r="Q263" s="602"/>
      <c r="R263" s="602"/>
      <c r="S263" s="602"/>
      <c r="T263" s="602"/>
      <c r="U263" s="602"/>
      <c r="V263" s="602"/>
      <c r="W263" s="602"/>
      <c r="X263" s="602"/>
      <c r="Y263" s="602"/>
      <c r="Z263" s="602"/>
      <c r="AA263" s="602"/>
      <c r="AB263" s="602"/>
      <c r="AC263" s="602"/>
      <c r="AD263" s="602"/>
      <c r="AE263" s="602"/>
      <c r="AF263" s="602"/>
      <c r="AG263" s="602"/>
      <c r="AH263" s="602"/>
      <c r="AI263" s="602"/>
      <c r="AJ263" s="602"/>
      <c r="AK263" s="602"/>
      <c r="AL263" s="602"/>
      <c r="AM263" s="602"/>
      <c r="AN263" s="602"/>
      <c r="AO263" s="602"/>
      <c r="AP263" s="602"/>
      <c r="AQ263" s="602"/>
      <c r="AR263" s="602"/>
      <c r="AS263" s="602"/>
      <c r="AT263" s="602"/>
      <c r="AU263" s="602"/>
      <c r="AV263" s="602"/>
      <c r="AW263" s="602"/>
      <c r="AX263" s="602"/>
      <c r="AY263" s="602"/>
      <c r="AZ263" s="602"/>
      <c r="BA263" s="602"/>
      <c r="BB263" s="602"/>
      <c r="BC263" s="603"/>
      <c r="BD263" s="604">
        <v>306</v>
      </c>
      <c r="BE263" s="599"/>
      <c r="BF263" s="599"/>
      <c r="BG263" s="599"/>
      <c r="BH263" s="599"/>
      <c r="BI263" s="599"/>
      <c r="BJ263" s="599"/>
      <c r="BK263" s="599"/>
      <c r="BL263" s="599"/>
      <c r="BM263" s="599"/>
      <c r="BN263" s="599"/>
      <c r="BO263" s="599"/>
      <c r="BP263" s="599"/>
      <c r="BQ263" s="599"/>
      <c r="BR263" s="599"/>
      <c r="BS263" s="600"/>
      <c r="BT263" s="604" t="s">
        <v>124</v>
      </c>
      <c r="BU263" s="599"/>
      <c r="BV263" s="599"/>
      <c r="BW263" s="599"/>
      <c r="BX263" s="599"/>
      <c r="BY263" s="599"/>
      <c r="BZ263" s="599"/>
      <c r="CA263" s="599"/>
      <c r="CB263" s="599"/>
      <c r="CC263" s="599"/>
      <c r="CD263" s="599"/>
      <c r="CE263" s="599"/>
      <c r="CF263" s="599"/>
      <c r="CG263" s="599"/>
      <c r="CH263" s="599"/>
      <c r="CI263" s="600"/>
      <c r="CJ263" s="561">
        <f>SUM(CJ261:CJ262)</f>
        <v>2969271</v>
      </c>
      <c r="CK263" s="562"/>
      <c r="CL263" s="562"/>
      <c r="CM263" s="562"/>
      <c r="CN263" s="562"/>
      <c r="CO263" s="562"/>
      <c r="CP263" s="562"/>
      <c r="CQ263" s="562"/>
      <c r="CR263" s="562"/>
      <c r="CS263" s="562"/>
      <c r="CT263" s="562"/>
      <c r="CU263" s="562"/>
      <c r="CV263" s="562"/>
      <c r="CW263" s="562"/>
      <c r="CX263" s="562"/>
      <c r="CY263" s="562"/>
      <c r="CZ263" s="563"/>
      <c r="DA263" s="99">
        <f>SUM(CJ263)</f>
        <v>2969271</v>
      </c>
    </row>
    <row r="264" ht="12" customHeight="1" thickBot="1"/>
    <row r="265" spans="57:140" ht="12" customHeight="1">
      <c r="BE265" s="589" t="s">
        <v>293</v>
      </c>
      <c r="BF265" s="590"/>
      <c r="BG265" s="590"/>
      <c r="BH265" s="590"/>
      <c r="BI265" s="590"/>
      <c r="BJ265" s="590"/>
      <c r="BK265" s="590"/>
      <c r="BL265" s="590"/>
      <c r="BM265" s="590"/>
      <c r="BN265" s="590"/>
      <c r="BO265" s="590"/>
      <c r="BP265" s="590"/>
      <c r="BQ265" s="590"/>
      <c r="BR265" s="590"/>
      <c r="BS265" s="590"/>
      <c r="BT265" s="577"/>
      <c r="BU265" s="578"/>
      <c r="BV265" s="578"/>
      <c r="BW265" s="578"/>
      <c r="BX265" s="578"/>
      <c r="BY265" s="578"/>
      <c r="BZ265" s="578"/>
      <c r="CA265" s="578"/>
      <c r="CB265" s="578"/>
      <c r="CC265" s="578"/>
      <c r="CD265" s="578"/>
      <c r="CE265" s="578"/>
      <c r="CF265" s="578"/>
      <c r="CG265" s="578"/>
      <c r="CH265" s="578"/>
      <c r="CI265" s="579"/>
      <c r="CJ265" s="595" t="s">
        <v>276</v>
      </c>
      <c r="CK265" s="596"/>
      <c r="CL265" s="596"/>
      <c r="CM265" s="596"/>
      <c r="CN265" s="596"/>
      <c r="CO265" s="596"/>
      <c r="CP265" s="596"/>
      <c r="CQ265" s="596"/>
      <c r="CR265" s="596"/>
      <c r="CS265" s="596"/>
      <c r="CT265" s="596"/>
      <c r="CU265" s="596"/>
      <c r="CV265" s="596"/>
      <c r="CW265" s="596"/>
      <c r="CX265" s="596"/>
      <c r="CY265" s="596"/>
      <c r="CZ265" s="596"/>
      <c r="DA265" s="596"/>
      <c r="DB265" s="596"/>
      <c r="DC265" s="596"/>
      <c r="DD265" s="596"/>
      <c r="DE265" s="597"/>
      <c r="DF265" s="577" t="s">
        <v>277</v>
      </c>
      <c r="DG265" s="578"/>
      <c r="DH265" s="578"/>
      <c r="DI265" s="578"/>
      <c r="DJ265" s="578"/>
      <c r="DK265" s="578"/>
      <c r="DL265" s="578"/>
      <c r="DM265" s="578"/>
      <c r="DN265" s="578"/>
      <c r="DO265" s="578"/>
      <c r="DP265" s="578"/>
      <c r="DQ265" s="578"/>
      <c r="DR265" s="578"/>
      <c r="DS265" s="578"/>
      <c r="DT265" s="578"/>
      <c r="DU265" s="578"/>
      <c r="DV265" s="579"/>
      <c r="DW265" s="580" t="s">
        <v>294</v>
      </c>
      <c r="DX265" s="581"/>
      <c r="DY265" s="581"/>
      <c r="DZ265" s="581"/>
      <c r="EA265" s="581"/>
      <c r="EB265" s="581"/>
      <c r="EC265" s="581"/>
      <c r="ED265" s="581"/>
      <c r="EE265" s="581"/>
      <c r="EF265" s="581"/>
      <c r="EG265" s="581"/>
      <c r="EH265" s="581"/>
      <c r="EI265" s="581"/>
      <c r="EJ265" s="582"/>
    </row>
    <row r="266" spans="57:140" ht="13.5" customHeight="1">
      <c r="BE266" s="591"/>
      <c r="BF266" s="592"/>
      <c r="BG266" s="592"/>
      <c r="BH266" s="592"/>
      <c r="BI266" s="592"/>
      <c r="BJ266" s="592"/>
      <c r="BK266" s="592"/>
      <c r="BL266" s="592"/>
      <c r="BM266" s="592"/>
      <c r="BN266" s="592"/>
      <c r="BO266" s="592"/>
      <c r="BP266" s="592"/>
      <c r="BQ266" s="592"/>
      <c r="BR266" s="592"/>
      <c r="BS266" s="592"/>
      <c r="BT266" s="475" t="s">
        <v>295</v>
      </c>
      <c r="BU266" s="476"/>
      <c r="BV266" s="476"/>
      <c r="BW266" s="476"/>
      <c r="BX266" s="476"/>
      <c r="BY266" s="476"/>
      <c r="BZ266" s="476"/>
      <c r="CA266" s="476"/>
      <c r="CB266" s="476"/>
      <c r="CC266" s="476"/>
      <c r="CD266" s="476"/>
      <c r="CE266" s="476"/>
      <c r="CF266" s="476"/>
      <c r="CG266" s="476"/>
      <c r="CH266" s="476"/>
      <c r="CI266" s="477"/>
      <c r="CJ266" s="583">
        <f>CJ219+CJ244</f>
        <v>445000</v>
      </c>
      <c r="CK266" s="584"/>
      <c r="CL266" s="584"/>
      <c r="CM266" s="584"/>
      <c r="CN266" s="584"/>
      <c r="CO266" s="584"/>
      <c r="CP266" s="584"/>
      <c r="CQ266" s="584"/>
      <c r="CR266" s="584"/>
      <c r="CS266" s="584"/>
      <c r="CT266" s="584"/>
      <c r="CU266" s="584"/>
      <c r="CV266" s="584"/>
      <c r="CW266" s="584"/>
      <c r="CX266" s="584"/>
      <c r="CY266" s="584"/>
      <c r="CZ266" s="584"/>
      <c r="DA266" s="584"/>
      <c r="DB266" s="584"/>
      <c r="DC266" s="584"/>
      <c r="DD266" s="584"/>
      <c r="DE266" s="585"/>
      <c r="DF266" s="583">
        <f>CL120+CL141++CJ170+CJ188+CJ256+CJ231</f>
        <v>3994072.4600000004</v>
      </c>
      <c r="DG266" s="584"/>
      <c r="DH266" s="584"/>
      <c r="DI266" s="584"/>
      <c r="DJ266" s="584"/>
      <c r="DK266" s="584"/>
      <c r="DL266" s="584"/>
      <c r="DM266" s="584"/>
      <c r="DN266" s="584"/>
      <c r="DO266" s="584"/>
      <c r="DP266" s="584"/>
      <c r="DQ266" s="584"/>
      <c r="DR266" s="584"/>
      <c r="DS266" s="584"/>
      <c r="DT266" s="584"/>
      <c r="DU266" s="584"/>
      <c r="DV266" s="585"/>
      <c r="DW266" s="583">
        <f>CJ266+DF266</f>
        <v>4439072.460000001</v>
      </c>
      <c r="DX266" s="584"/>
      <c r="DY266" s="584"/>
      <c r="DZ266" s="584"/>
      <c r="EA266" s="584"/>
      <c r="EB266" s="584"/>
      <c r="EC266" s="584"/>
      <c r="ED266" s="584"/>
      <c r="EE266" s="584"/>
      <c r="EF266" s="584"/>
      <c r="EG266" s="584"/>
      <c r="EH266" s="584"/>
      <c r="EI266" s="584"/>
      <c r="EJ266" s="586"/>
    </row>
    <row r="267" spans="57:140" ht="15" customHeight="1">
      <c r="BE267" s="591"/>
      <c r="BF267" s="592"/>
      <c r="BG267" s="592"/>
      <c r="BH267" s="592"/>
      <c r="BI267" s="592"/>
      <c r="BJ267" s="592"/>
      <c r="BK267" s="592"/>
      <c r="BL267" s="592"/>
      <c r="BM267" s="592"/>
      <c r="BN267" s="592"/>
      <c r="BO267" s="592"/>
      <c r="BP267" s="592"/>
      <c r="BQ267" s="592"/>
      <c r="BR267" s="592"/>
      <c r="BS267" s="592"/>
      <c r="BT267" s="474" t="s">
        <v>296</v>
      </c>
      <c r="BU267" s="474"/>
      <c r="BV267" s="474"/>
      <c r="BW267" s="474"/>
      <c r="BX267" s="474"/>
      <c r="BY267" s="474"/>
      <c r="BZ267" s="474"/>
      <c r="CA267" s="474"/>
      <c r="CB267" s="474"/>
      <c r="CC267" s="474"/>
      <c r="CD267" s="474"/>
      <c r="CE267" s="474"/>
      <c r="CF267" s="474"/>
      <c r="CG267" s="474"/>
      <c r="CH267" s="474"/>
      <c r="CI267" s="474"/>
      <c r="CJ267" s="587">
        <v>0</v>
      </c>
      <c r="CK267" s="587"/>
      <c r="CL267" s="587"/>
      <c r="CM267" s="587"/>
      <c r="CN267" s="587"/>
      <c r="CO267" s="587"/>
      <c r="CP267" s="587"/>
      <c r="CQ267" s="587"/>
      <c r="CR267" s="587"/>
      <c r="CS267" s="587"/>
      <c r="CT267" s="587"/>
      <c r="CU267" s="587"/>
      <c r="CV267" s="587"/>
      <c r="CW267" s="587"/>
      <c r="CX267" s="587"/>
      <c r="CY267" s="587"/>
      <c r="CZ267" s="587"/>
      <c r="DA267" s="587"/>
      <c r="DB267" s="587"/>
      <c r="DC267" s="587"/>
      <c r="DD267" s="587"/>
      <c r="DE267" s="587"/>
      <c r="DF267" s="587">
        <f>CJ207</f>
        <v>0</v>
      </c>
      <c r="DG267" s="587"/>
      <c r="DH267" s="587"/>
      <c r="DI267" s="587"/>
      <c r="DJ267" s="587"/>
      <c r="DK267" s="587"/>
      <c r="DL267" s="587"/>
      <c r="DM267" s="587"/>
      <c r="DN267" s="587"/>
      <c r="DO267" s="587"/>
      <c r="DP267" s="587"/>
      <c r="DQ267" s="587"/>
      <c r="DR267" s="587"/>
      <c r="DS267" s="587"/>
      <c r="DT267" s="587"/>
      <c r="DU267" s="587"/>
      <c r="DV267" s="587"/>
      <c r="DW267" s="587">
        <f>CJ267+DF267</f>
        <v>0</v>
      </c>
      <c r="DX267" s="587"/>
      <c r="DY267" s="587"/>
      <c r="DZ267" s="587"/>
      <c r="EA267" s="587"/>
      <c r="EB267" s="587"/>
      <c r="EC267" s="587"/>
      <c r="ED267" s="587"/>
      <c r="EE267" s="587"/>
      <c r="EF267" s="587"/>
      <c r="EG267" s="587"/>
      <c r="EH267" s="587"/>
      <c r="EI267" s="587"/>
      <c r="EJ267" s="588"/>
    </row>
    <row r="268" spans="57:140" ht="15" customHeight="1" thickBot="1">
      <c r="BE268" s="593"/>
      <c r="BF268" s="594"/>
      <c r="BG268" s="594"/>
      <c r="BH268" s="594"/>
      <c r="BI268" s="594"/>
      <c r="BJ268" s="594"/>
      <c r="BK268" s="594"/>
      <c r="BL268" s="594"/>
      <c r="BM268" s="594"/>
      <c r="BN268" s="594"/>
      <c r="BO268" s="594"/>
      <c r="BP268" s="594"/>
      <c r="BQ268" s="594"/>
      <c r="BR268" s="594"/>
      <c r="BS268" s="594"/>
      <c r="BT268" s="571" t="s">
        <v>297</v>
      </c>
      <c r="BU268" s="571"/>
      <c r="BV268" s="571"/>
      <c r="BW268" s="571"/>
      <c r="BX268" s="571"/>
      <c r="BY268" s="571"/>
      <c r="BZ268" s="571"/>
      <c r="CA268" s="571"/>
      <c r="CB268" s="571"/>
      <c r="CC268" s="571"/>
      <c r="CD268" s="571"/>
      <c r="CE268" s="571"/>
      <c r="CF268" s="571"/>
      <c r="CG268" s="571"/>
      <c r="CH268" s="571"/>
      <c r="CI268" s="571"/>
      <c r="CJ268" s="575">
        <v>0</v>
      </c>
      <c r="CK268" s="575"/>
      <c r="CL268" s="575"/>
      <c r="CM268" s="575"/>
      <c r="CN268" s="575"/>
      <c r="CO268" s="575"/>
      <c r="CP268" s="575"/>
      <c r="CQ268" s="575"/>
      <c r="CR268" s="575"/>
      <c r="CS268" s="575"/>
      <c r="CT268" s="575"/>
      <c r="CU268" s="575"/>
      <c r="CV268" s="575"/>
      <c r="CW268" s="575"/>
      <c r="CX268" s="575"/>
      <c r="CY268" s="575"/>
      <c r="CZ268" s="575"/>
      <c r="DA268" s="575"/>
      <c r="DB268" s="575"/>
      <c r="DC268" s="575"/>
      <c r="DD268" s="575"/>
      <c r="DE268" s="575"/>
      <c r="DF268" s="575">
        <f>CJ263</f>
        <v>2969271</v>
      </c>
      <c r="DG268" s="575"/>
      <c r="DH268" s="575"/>
      <c r="DI268" s="575"/>
      <c r="DJ268" s="575"/>
      <c r="DK268" s="575"/>
      <c r="DL268" s="575"/>
      <c r="DM268" s="575"/>
      <c r="DN268" s="575"/>
      <c r="DO268" s="575"/>
      <c r="DP268" s="575"/>
      <c r="DQ268" s="575"/>
      <c r="DR268" s="575"/>
      <c r="DS268" s="575"/>
      <c r="DT268" s="575"/>
      <c r="DU268" s="575"/>
      <c r="DV268" s="575"/>
      <c r="DW268" s="575">
        <f>DF268</f>
        <v>2969271</v>
      </c>
      <c r="DX268" s="575"/>
      <c r="DY268" s="575"/>
      <c r="DZ268" s="575"/>
      <c r="EA268" s="575"/>
      <c r="EB268" s="575"/>
      <c r="EC268" s="575"/>
      <c r="ED268" s="575"/>
      <c r="EE268" s="575"/>
      <c r="EF268" s="575"/>
      <c r="EG268" s="575"/>
      <c r="EH268" s="575"/>
      <c r="EI268" s="575"/>
      <c r="EJ268" s="576"/>
    </row>
  </sheetData>
  <sheetProtection/>
  <mergeCells count="891">
    <mergeCell ref="A1:DA1"/>
    <mergeCell ref="A3:F3"/>
    <mergeCell ref="G3:AD3"/>
    <mergeCell ref="AE3:BC3"/>
    <mergeCell ref="BD3:BS3"/>
    <mergeCell ref="BT3:CI3"/>
    <mergeCell ref="CJ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8:DA8"/>
    <mergeCell ref="A10:F10"/>
    <mergeCell ref="G10:AD10"/>
    <mergeCell ref="AE10:AY10"/>
    <mergeCell ref="AZ10:BQ10"/>
    <mergeCell ref="BR10:CI10"/>
    <mergeCell ref="CJ10:DA10"/>
    <mergeCell ref="A11:F11"/>
    <mergeCell ref="G11:AD11"/>
    <mergeCell ref="AE11:AY11"/>
    <mergeCell ref="AZ11:BQ11"/>
    <mergeCell ref="BR11:CI11"/>
    <mergeCell ref="CJ11:DA11"/>
    <mergeCell ref="A12:F17"/>
    <mergeCell ref="G12:AD17"/>
    <mergeCell ref="AE12:AY12"/>
    <mergeCell ref="AZ12:BQ12"/>
    <mergeCell ref="BR12:CI12"/>
    <mergeCell ref="CJ12:DA12"/>
    <mergeCell ref="AE13:AY13"/>
    <mergeCell ref="AZ13:BQ13"/>
    <mergeCell ref="BR13:CI13"/>
    <mergeCell ref="CJ13:DA13"/>
    <mergeCell ref="AE14:AY14"/>
    <mergeCell ref="AZ14:BQ14"/>
    <mergeCell ref="BR14:CI14"/>
    <mergeCell ref="CJ14:DA14"/>
    <mergeCell ref="AE15:AY15"/>
    <mergeCell ref="AZ15:BQ15"/>
    <mergeCell ref="BR15:CI15"/>
    <mergeCell ref="CJ15:DA15"/>
    <mergeCell ref="AE16:AY16"/>
    <mergeCell ref="AZ16:BQ16"/>
    <mergeCell ref="BR16:CI16"/>
    <mergeCell ref="CJ16:DA16"/>
    <mergeCell ref="AE17:AY17"/>
    <mergeCell ref="AZ17:BQ17"/>
    <mergeCell ref="BR17:CI17"/>
    <mergeCell ref="CJ17:DA17"/>
    <mergeCell ref="A18:F18"/>
    <mergeCell ref="G18:AD18"/>
    <mergeCell ref="AE18:AY18"/>
    <mergeCell ref="AZ18:BQ18"/>
    <mergeCell ref="BR18:CI18"/>
    <mergeCell ref="CJ18:DA18"/>
    <mergeCell ref="A20:DA20"/>
    <mergeCell ref="A22:F22"/>
    <mergeCell ref="G22:BV22"/>
    <mergeCell ref="BW22:CZ22"/>
    <mergeCell ref="DB22:EF22"/>
    <mergeCell ref="A23:F23"/>
    <mergeCell ref="G23:BV23"/>
    <mergeCell ref="BW23:CL23"/>
    <mergeCell ref="CM23:DA23"/>
    <mergeCell ref="DB23:DQ23"/>
    <mergeCell ref="DR23:EF23"/>
    <mergeCell ref="A24:F24"/>
    <mergeCell ref="G24:BV24"/>
    <mergeCell ref="BW24:CL24"/>
    <mergeCell ref="CM24:DA24"/>
    <mergeCell ref="DB24:DQ24"/>
    <mergeCell ref="DR24:EF24"/>
    <mergeCell ref="A25:F25"/>
    <mergeCell ref="H25:BV25"/>
    <mergeCell ref="BW25:CL25"/>
    <mergeCell ref="CM25:DA25"/>
    <mergeCell ref="DB25:DQ25"/>
    <mergeCell ref="DR25:EF25"/>
    <mergeCell ref="A26:F27"/>
    <mergeCell ref="H26:BV26"/>
    <mergeCell ref="BW26:CL27"/>
    <mergeCell ref="CM26:DA27"/>
    <mergeCell ref="DB26:DQ27"/>
    <mergeCell ref="DR26:EF27"/>
    <mergeCell ref="H27:BV27"/>
    <mergeCell ref="A28:F28"/>
    <mergeCell ref="H28:BV28"/>
    <mergeCell ref="BW28:CL28"/>
    <mergeCell ref="CM28:DA28"/>
    <mergeCell ref="DB28:DQ28"/>
    <mergeCell ref="DR28:EF28"/>
    <mergeCell ref="A29:F29"/>
    <mergeCell ref="H29:BV29"/>
    <mergeCell ref="BW29:CL29"/>
    <mergeCell ref="CM29:DA29"/>
    <mergeCell ref="DB29:DQ29"/>
    <mergeCell ref="DR29:EF29"/>
    <mergeCell ref="A30:F30"/>
    <mergeCell ref="H30:BV30"/>
    <mergeCell ref="BW30:CL30"/>
    <mergeCell ref="CM30:DA30"/>
    <mergeCell ref="DB30:DQ30"/>
    <mergeCell ref="DR30:EF30"/>
    <mergeCell ref="A31:F32"/>
    <mergeCell ref="H31:BV31"/>
    <mergeCell ref="BW31:CL32"/>
    <mergeCell ref="CM31:DA32"/>
    <mergeCell ref="DB31:DQ32"/>
    <mergeCell ref="DR31:EF32"/>
    <mergeCell ref="H32:BV32"/>
    <mergeCell ref="A33:F33"/>
    <mergeCell ref="H33:BV33"/>
    <mergeCell ref="BW33:CL33"/>
    <mergeCell ref="CM33:DA33"/>
    <mergeCell ref="DB33:DQ33"/>
    <mergeCell ref="DR33:EF33"/>
    <mergeCell ref="A34:F34"/>
    <mergeCell ref="H34:BV34"/>
    <mergeCell ref="BW34:CL34"/>
    <mergeCell ref="CM34:DA34"/>
    <mergeCell ref="DB34:DQ34"/>
    <mergeCell ref="DR34:EF34"/>
    <mergeCell ref="A35:F35"/>
    <mergeCell ref="H35:BV35"/>
    <mergeCell ref="BW35:CL35"/>
    <mergeCell ref="CM35:DA35"/>
    <mergeCell ref="DB35:DQ35"/>
    <mergeCell ref="DR35:EF35"/>
    <mergeCell ref="A36:F36"/>
    <mergeCell ref="H36:BV36"/>
    <mergeCell ref="BW36:CL36"/>
    <mergeCell ref="CM36:DA36"/>
    <mergeCell ref="DB36:DQ36"/>
    <mergeCell ref="DR36:EF36"/>
    <mergeCell ref="A37:F37"/>
    <mergeCell ref="H37:BV37"/>
    <mergeCell ref="BW37:CL37"/>
    <mergeCell ref="CM37:DA37"/>
    <mergeCell ref="DB37:DQ37"/>
    <mergeCell ref="DR37:EF37"/>
    <mergeCell ref="A38:F38"/>
    <mergeCell ref="G38:BV38"/>
    <mergeCell ref="BW38:CL38"/>
    <mergeCell ref="CM38:CZ38"/>
    <mergeCell ref="DB38:DQ38"/>
    <mergeCell ref="DR38:EF38"/>
    <mergeCell ref="A41:DA41"/>
    <mergeCell ref="X42:DA42"/>
    <mergeCell ref="A43:AO43"/>
    <mergeCell ref="AP43:EC43"/>
    <mergeCell ref="B44:AW44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9"/>
    <mergeCell ref="H47:BC49"/>
    <mergeCell ref="BD47:BS47"/>
    <mergeCell ref="BT47:CI47"/>
    <mergeCell ref="CJ47:DA47"/>
    <mergeCell ref="BD48:BS48"/>
    <mergeCell ref="BT48:CI48"/>
    <mergeCell ref="CJ48:DA48"/>
    <mergeCell ref="BD49:BS49"/>
    <mergeCell ref="BT49:CI49"/>
    <mergeCell ref="CJ49:DA49"/>
    <mergeCell ref="BD51:BS51"/>
    <mergeCell ref="BT51:CI51"/>
    <mergeCell ref="CJ51:DA51"/>
    <mergeCell ref="BD52:BS52"/>
    <mergeCell ref="BT52:CI52"/>
    <mergeCell ref="CJ52:DA52"/>
    <mergeCell ref="A53:G53"/>
    <mergeCell ref="H53:BC53"/>
    <mergeCell ref="BD53:BS53"/>
    <mergeCell ref="BT53:CI53"/>
    <mergeCell ref="CJ53:DA53"/>
    <mergeCell ref="A50:G52"/>
    <mergeCell ref="H50:BC52"/>
    <mergeCell ref="BD50:BS50"/>
    <mergeCell ref="BT50:CI50"/>
    <mergeCell ref="CJ50:DA50"/>
    <mergeCell ref="B54:AW54"/>
    <mergeCell ref="A55:G55"/>
    <mergeCell ref="H55:BC55"/>
    <mergeCell ref="BD55:BS55"/>
    <mergeCell ref="BT55:CI55"/>
    <mergeCell ref="CJ55:DA55"/>
    <mergeCell ref="A56:G56"/>
    <mergeCell ref="H56:BC56"/>
    <mergeCell ref="BD56:BS56"/>
    <mergeCell ref="BT56:CI56"/>
    <mergeCell ref="CJ56:DA56"/>
    <mergeCell ref="A57:G59"/>
    <mergeCell ref="H57:BC59"/>
    <mergeCell ref="BD57:BS57"/>
    <mergeCell ref="BT57:CI57"/>
    <mergeCell ref="CJ57:DA57"/>
    <mergeCell ref="BD58:BS58"/>
    <mergeCell ref="BT58:CI58"/>
    <mergeCell ref="CJ58:DA58"/>
    <mergeCell ref="BD59:BS59"/>
    <mergeCell ref="BT59:CI59"/>
    <mergeCell ref="CJ59:DA59"/>
    <mergeCell ref="BD61:BS61"/>
    <mergeCell ref="BT61:CI61"/>
    <mergeCell ref="CJ61:DA61"/>
    <mergeCell ref="BD62:BS62"/>
    <mergeCell ref="BT62:CI62"/>
    <mergeCell ref="CJ62:DA62"/>
    <mergeCell ref="A63:G63"/>
    <mergeCell ref="H63:BC63"/>
    <mergeCell ref="BD63:BS63"/>
    <mergeCell ref="BT63:CI63"/>
    <mergeCell ref="CJ63:DA63"/>
    <mergeCell ref="A60:G62"/>
    <mergeCell ref="H60:BC62"/>
    <mergeCell ref="BD60:BS60"/>
    <mergeCell ref="BT60:CI60"/>
    <mergeCell ref="CJ60:DA60"/>
    <mergeCell ref="A65:DA65"/>
    <mergeCell ref="X67:DA67"/>
    <mergeCell ref="A69:AO69"/>
    <mergeCell ref="AP69:CZ69"/>
    <mergeCell ref="B70:AA70"/>
    <mergeCell ref="A72:G72"/>
    <mergeCell ref="H72:BC72"/>
    <mergeCell ref="BD72:BS72"/>
    <mergeCell ref="BT72:CD72"/>
    <mergeCell ref="CE72:DA72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BT74:CD74"/>
    <mergeCell ref="CE74:DA74"/>
    <mergeCell ref="A75:G75"/>
    <mergeCell ref="H75:BC75"/>
    <mergeCell ref="BD75:BS75"/>
    <mergeCell ref="BT75:CD75"/>
    <mergeCell ref="CE75:DA75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80:DA80"/>
    <mergeCell ref="X82:DA82"/>
    <mergeCell ref="A84:AO84"/>
    <mergeCell ref="AP84:DA84"/>
    <mergeCell ref="A86:G86"/>
    <mergeCell ref="H86:BC86"/>
    <mergeCell ref="BD86:BS86"/>
    <mergeCell ref="BT86:CI86"/>
    <mergeCell ref="CJ86:DA86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91:DA91"/>
    <mergeCell ref="X93:DA93"/>
    <mergeCell ref="FA93:FR93"/>
    <mergeCell ref="A95:AO95"/>
    <mergeCell ref="AP95:DA95"/>
    <mergeCell ref="A96:BL96"/>
    <mergeCell ref="A97:F97"/>
    <mergeCell ref="G97:AY97"/>
    <mergeCell ref="AZ97:BQ97"/>
    <mergeCell ref="BR97:CI97"/>
    <mergeCell ref="CJ97:DA97"/>
    <mergeCell ref="A98:F98"/>
    <mergeCell ref="G98:AY98"/>
    <mergeCell ref="AZ98:BQ98"/>
    <mergeCell ref="BR98:CI98"/>
    <mergeCell ref="CJ98:DA98"/>
    <mergeCell ref="A99:F102"/>
    <mergeCell ref="G99:AY102"/>
    <mergeCell ref="AZ99:BQ99"/>
    <mergeCell ref="BR99:CI99"/>
    <mergeCell ref="CJ99:DA99"/>
    <mergeCell ref="AZ100:BQ100"/>
    <mergeCell ref="BR100:CI100"/>
    <mergeCell ref="CJ100:DA100"/>
    <mergeCell ref="AZ101:BQ101"/>
    <mergeCell ref="BR101:CI101"/>
    <mergeCell ref="CJ101:DA101"/>
    <mergeCell ref="AZ102:BQ102"/>
    <mergeCell ref="BR102:CI102"/>
    <mergeCell ref="CJ102:DA102"/>
    <mergeCell ref="A103:F103"/>
    <mergeCell ref="G103:AY103"/>
    <mergeCell ref="AZ103:BQ103"/>
    <mergeCell ref="BR103:CI103"/>
    <mergeCell ref="CJ103:DA103"/>
    <mergeCell ref="A105:DA105"/>
    <mergeCell ref="X107:DA107"/>
    <mergeCell ref="A109:AO109"/>
    <mergeCell ref="AP109:DA109"/>
    <mergeCell ref="A111:DA111"/>
    <mergeCell ref="A113:AO113"/>
    <mergeCell ref="AP113:CY113"/>
    <mergeCell ref="A115:AH115"/>
    <mergeCell ref="A116:G116"/>
    <mergeCell ref="H116:AO116"/>
    <mergeCell ref="AP116:BE116"/>
    <mergeCell ref="BF116:BU116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A118:G118"/>
    <mergeCell ref="H118:AO118"/>
    <mergeCell ref="AP118:BE118"/>
    <mergeCell ref="BF118:BU118"/>
    <mergeCell ref="BV118:CK118"/>
    <mergeCell ref="CL118:DA118"/>
    <mergeCell ref="A119:G119"/>
    <mergeCell ref="H119:AO119"/>
    <mergeCell ref="AP119:BE119"/>
    <mergeCell ref="BF119:BU119"/>
    <mergeCell ref="BV119:CK119"/>
    <mergeCell ref="CL119:DA119"/>
    <mergeCell ref="A120:G120"/>
    <mergeCell ref="H120:AO120"/>
    <mergeCell ref="AP120:BE120"/>
    <mergeCell ref="BF120:BU120"/>
    <mergeCell ref="BV120:CK120"/>
    <mergeCell ref="CL120:DA120"/>
    <mergeCell ref="A123:DA123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30:DA130"/>
    <mergeCell ref="A132:AO132"/>
    <mergeCell ref="AP132:CY132"/>
    <mergeCell ref="B134:AD134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7:G137"/>
    <mergeCell ref="H137:AO137"/>
    <mergeCell ref="AP137:BE137"/>
    <mergeCell ref="BF137:BU137"/>
    <mergeCell ref="BV137:CK137"/>
    <mergeCell ref="CL137:DA137"/>
    <mergeCell ref="A138:G138"/>
    <mergeCell ref="H138:AO138"/>
    <mergeCell ref="AP138:BE138"/>
    <mergeCell ref="BF138:BU138"/>
    <mergeCell ref="BV138:CK138"/>
    <mergeCell ref="CL138:CZ138"/>
    <mergeCell ref="A139:G139"/>
    <mergeCell ref="H139:AO139"/>
    <mergeCell ref="AP139:BE139"/>
    <mergeCell ref="BF139:BU139"/>
    <mergeCell ref="BV139:CK139"/>
    <mergeCell ref="CL139:DA139"/>
    <mergeCell ref="A140:G140"/>
    <mergeCell ref="H140:AO140"/>
    <mergeCell ref="AP140:BE140"/>
    <mergeCell ref="BF140:BU140"/>
    <mergeCell ref="BV140:CK140"/>
    <mergeCell ref="CL140:CZ140"/>
    <mergeCell ref="A141:G141"/>
    <mergeCell ref="H141:AO141"/>
    <mergeCell ref="AP141:BE141"/>
    <mergeCell ref="BF141:BU141"/>
    <mergeCell ref="BV141:CK141"/>
    <mergeCell ref="CL141:DA141"/>
    <mergeCell ref="A143:DA143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50:DA150"/>
    <mergeCell ref="A152:AO152"/>
    <mergeCell ref="AP152:CZ152"/>
    <mergeCell ref="C154:AE154"/>
    <mergeCell ref="A155:G155"/>
    <mergeCell ref="H155:BC155"/>
    <mergeCell ref="BD155:BS155"/>
    <mergeCell ref="BT155:CI155"/>
    <mergeCell ref="CJ155:DA155"/>
    <mergeCell ref="A156:G156"/>
    <mergeCell ref="H156:BC156"/>
    <mergeCell ref="BD156:BS156"/>
    <mergeCell ref="BT156:CI156"/>
    <mergeCell ref="CJ156:DA156"/>
    <mergeCell ref="A157:G157"/>
    <mergeCell ref="H157:BC157"/>
    <mergeCell ref="BD157:BS157"/>
    <mergeCell ref="BT157:CI157"/>
    <mergeCell ref="CJ157:CZ157"/>
    <mergeCell ref="A158:G158"/>
    <mergeCell ref="H158:BC158"/>
    <mergeCell ref="BD158:BS158"/>
    <mergeCell ref="BT158:CI158"/>
    <mergeCell ref="CJ158:CZ158"/>
    <mergeCell ref="A159:G159"/>
    <mergeCell ref="H159:BC159"/>
    <mergeCell ref="BD159:BS159"/>
    <mergeCell ref="BT159:CI159"/>
    <mergeCell ref="CJ159:CZ159"/>
    <mergeCell ref="A160:G160"/>
    <mergeCell ref="H160:BC160"/>
    <mergeCell ref="BD160:BS160"/>
    <mergeCell ref="BT160:CI160"/>
    <mergeCell ref="CJ160:DA160"/>
    <mergeCell ref="A161:G161"/>
    <mergeCell ref="H161:BC161"/>
    <mergeCell ref="BD161:BS161"/>
    <mergeCell ref="BT161:CI161"/>
    <mergeCell ref="CJ161:CZ161"/>
    <mergeCell ref="A162:G162"/>
    <mergeCell ref="H162:BC162"/>
    <mergeCell ref="BD162:BS162"/>
    <mergeCell ref="BT162:CI162"/>
    <mergeCell ref="CJ162:CZ162"/>
    <mergeCell ref="A163:G163"/>
    <mergeCell ref="H163:BC163"/>
    <mergeCell ref="BD163:BS163"/>
    <mergeCell ref="BT163:CI163"/>
    <mergeCell ref="CJ163:CZ163"/>
    <mergeCell ref="A164:G164"/>
    <mergeCell ref="H164:BC164"/>
    <mergeCell ref="BD164:BS164"/>
    <mergeCell ref="BT164:CI164"/>
    <mergeCell ref="CJ164:CZ164"/>
    <mergeCell ref="A165:G165"/>
    <mergeCell ref="H165:BC165"/>
    <mergeCell ref="BD165:BS165"/>
    <mergeCell ref="BT165:CI165"/>
    <mergeCell ref="CJ165:CZ165"/>
    <mergeCell ref="A166:G166"/>
    <mergeCell ref="H166:BC166"/>
    <mergeCell ref="BD166:BS166"/>
    <mergeCell ref="BT166:CI166"/>
    <mergeCell ref="CJ166:CZ166"/>
    <mergeCell ref="A167:G167"/>
    <mergeCell ref="H167:BC167"/>
    <mergeCell ref="BD167:BS167"/>
    <mergeCell ref="BT167:CI167"/>
    <mergeCell ref="CJ167:CZ167"/>
    <mergeCell ref="A168:G168"/>
    <mergeCell ref="H168:BC168"/>
    <mergeCell ref="BD168:BS168"/>
    <mergeCell ref="CJ168:CZ168"/>
    <mergeCell ref="A169:G169"/>
    <mergeCell ref="H169:BC169"/>
    <mergeCell ref="BD169:BS169"/>
    <mergeCell ref="CJ169:CZ169"/>
    <mergeCell ref="A170:G170"/>
    <mergeCell ref="H170:BC170"/>
    <mergeCell ref="BD170:BS170"/>
    <mergeCell ref="BT170:CI170"/>
    <mergeCell ref="CJ170:CZ170"/>
    <mergeCell ref="A172:DA172"/>
    <mergeCell ref="A174:AO174"/>
    <mergeCell ref="AP174:CZ174"/>
    <mergeCell ref="A176:AC176"/>
    <mergeCell ref="A177:G177"/>
    <mergeCell ref="H177:BS177"/>
    <mergeCell ref="BT177:CI177"/>
    <mergeCell ref="CJ177:DA177"/>
    <mergeCell ref="A178:G178"/>
    <mergeCell ref="H178:BS178"/>
    <mergeCell ref="BT178:CI178"/>
    <mergeCell ref="CJ178:DA178"/>
    <mergeCell ref="A179:G179"/>
    <mergeCell ref="H179:BS179"/>
    <mergeCell ref="BT179:CI179"/>
    <mergeCell ref="CJ179:DA179"/>
    <mergeCell ref="A180:G180"/>
    <mergeCell ref="H180:BS180"/>
    <mergeCell ref="BT180:CI180"/>
    <mergeCell ref="CJ180:DA180"/>
    <mergeCell ref="A181:G181"/>
    <mergeCell ref="H181:BS181"/>
    <mergeCell ref="BT181:CI181"/>
    <mergeCell ref="CJ181:CZ181"/>
    <mergeCell ref="A182:G182"/>
    <mergeCell ref="H182:BS182"/>
    <mergeCell ref="BT182:CI182"/>
    <mergeCell ref="CJ182:CZ182"/>
    <mergeCell ref="A183:G183"/>
    <mergeCell ref="H183:BS183"/>
    <mergeCell ref="BT183:CI183"/>
    <mergeCell ref="CJ183:CZ183"/>
    <mergeCell ref="A184:G184"/>
    <mergeCell ref="H184:BS184"/>
    <mergeCell ref="BT184:CI184"/>
    <mergeCell ref="CJ184:CZ184"/>
    <mergeCell ref="A185:G185"/>
    <mergeCell ref="H185:BS185"/>
    <mergeCell ref="BT185:CI185"/>
    <mergeCell ref="CJ185:CZ185"/>
    <mergeCell ref="A186:G186"/>
    <mergeCell ref="H186:BS186"/>
    <mergeCell ref="BT186:CI186"/>
    <mergeCell ref="CJ186:CZ186"/>
    <mergeCell ref="A187:G187"/>
    <mergeCell ref="H187:BS187"/>
    <mergeCell ref="BT187:CI187"/>
    <mergeCell ref="CJ187:CZ187"/>
    <mergeCell ref="A188:G188"/>
    <mergeCell ref="H188:BS188"/>
    <mergeCell ref="BT188:CI188"/>
    <mergeCell ref="CJ188:CZ188"/>
    <mergeCell ref="A190:AO190"/>
    <mergeCell ref="AP190:CZ190"/>
    <mergeCell ref="A192:AC192"/>
    <mergeCell ref="A193:G193"/>
    <mergeCell ref="H193:BS193"/>
    <mergeCell ref="BT193:CI193"/>
    <mergeCell ref="CJ193:DA193"/>
    <mergeCell ref="A194:G194"/>
    <mergeCell ref="H194:BS194"/>
    <mergeCell ref="BT194:CI194"/>
    <mergeCell ref="CJ194:DA194"/>
    <mergeCell ref="A195:G195"/>
    <mergeCell ref="H195:BS195"/>
    <mergeCell ref="BT195:CI195"/>
    <mergeCell ref="CJ195:DA195"/>
    <mergeCell ref="A196:G196"/>
    <mergeCell ref="H196:BS196"/>
    <mergeCell ref="BT196:CI196"/>
    <mergeCell ref="CJ196:DA196"/>
    <mergeCell ref="A197:G197"/>
    <mergeCell ref="H197:BS197"/>
    <mergeCell ref="BT197:CI197"/>
    <mergeCell ref="CJ197:CZ197"/>
    <mergeCell ref="A198:G198"/>
    <mergeCell ref="H198:BS198"/>
    <mergeCell ref="BT198:CI198"/>
    <mergeCell ref="CJ198:CZ198"/>
    <mergeCell ref="A199:G199"/>
    <mergeCell ref="H199:BS199"/>
    <mergeCell ref="BT199:CI199"/>
    <mergeCell ref="CJ199:CZ199"/>
    <mergeCell ref="A200:G200"/>
    <mergeCell ref="H200:BS200"/>
    <mergeCell ref="BT200:CI200"/>
    <mergeCell ref="CJ200:CZ200"/>
    <mergeCell ref="A201:G201"/>
    <mergeCell ref="H201:BS201"/>
    <mergeCell ref="BT201:CI201"/>
    <mergeCell ref="CJ201:CZ201"/>
    <mergeCell ref="A202:G202"/>
    <mergeCell ref="H202:BS202"/>
    <mergeCell ref="BT202:CI202"/>
    <mergeCell ref="CJ202:CZ202"/>
    <mergeCell ref="A203:G203"/>
    <mergeCell ref="H203:BS203"/>
    <mergeCell ref="BT203:CI203"/>
    <mergeCell ref="CJ203:CZ203"/>
    <mergeCell ref="A204:G204"/>
    <mergeCell ref="H204:BS204"/>
    <mergeCell ref="BT204:CI204"/>
    <mergeCell ref="CJ204:CZ204"/>
    <mergeCell ref="A205:G205"/>
    <mergeCell ref="H205:BS205"/>
    <mergeCell ref="BT205:CI205"/>
    <mergeCell ref="CJ205:CZ205"/>
    <mergeCell ref="A206:G206"/>
    <mergeCell ref="H206:BS206"/>
    <mergeCell ref="BT206:CI206"/>
    <mergeCell ref="CJ206:CZ206"/>
    <mergeCell ref="A207:G207"/>
    <mergeCell ref="H207:BS207"/>
    <mergeCell ref="BT207:CI207"/>
    <mergeCell ref="CJ207:CZ207"/>
    <mergeCell ref="A209:DA209"/>
    <mergeCell ref="A211:AO211"/>
    <mergeCell ref="AP211:CZ211"/>
    <mergeCell ref="A212:AO212"/>
    <mergeCell ref="A213:BL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8:G218"/>
    <mergeCell ref="H218:BC218"/>
    <mergeCell ref="BD218:BS218"/>
    <mergeCell ref="BT218:CI218"/>
    <mergeCell ref="CJ218:DA218"/>
    <mergeCell ref="A219:G219"/>
    <mergeCell ref="H219:BC219"/>
    <mergeCell ref="BD219:BS219"/>
    <mergeCell ref="BT219:CI219"/>
    <mergeCell ref="CJ219:DA219"/>
    <mergeCell ref="A221:DA221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CZ225"/>
    <mergeCell ref="A226:G226"/>
    <mergeCell ref="H226:BC226"/>
    <mergeCell ref="BD226:BS226"/>
    <mergeCell ref="BT226:CI226"/>
    <mergeCell ref="CJ226:DA226"/>
    <mergeCell ref="A227:G227"/>
    <mergeCell ref="H227:BC227"/>
    <mergeCell ref="BD227:BS227"/>
    <mergeCell ref="BT227:CI227"/>
    <mergeCell ref="CJ227:DA227"/>
    <mergeCell ref="A228:G228"/>
    <mergeCell ref="H228:BC228"/>
    <mergeCell ref="BD228:BS228"/>
    <mergeCell ref="BT228:CI228"/>
    <mergeCell ref="CJ228:DA228"/>
    <mergeCell ref="A229:G229"/>
    <mergeCell ref="H229:BC229"/>
    <mergeCell ref="BD229:BS229"/>
    <mergeCell ref="BT229:CI229"/>
    <mergeCell ref="CJ229:DA229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CZ231"/>
    <mergeCell ref="A233:AO233"/>
    <mergeCell ref="A234:BL234"/>
    <mergeCell ref="A235:G235"/>
    <mergeCell ref="H235:BC235"/>
    <mergeCell ref="BD235:BS235"/>
    <mergeCell ref="BT235:CI235"/>
    <mergeCell ref="CJ235:DA235"/>
    <mergeCell ref="A236:G236"/>
    <mergeCell ref="H236:BC236"/>
    <mergeCell ref="BD236:BS236"/>
    <mergeCell ref="BT236:CI236"/>
    <mergeCell ref="CJ236:DA236"/>
    <mergeCell ref="A237:G237"/>
    <mergeCell ref="H237:BC237"/>
    <mergeCell ref="BD237:BS237"/>
    <mergeCell ref="BT237:CI237"/>
    <mergeCell ref="CJ237:DA237"/>
    <mergeCell ref="A238:G238"/>
    <mergeCell ref="H238:BC238"/>
    <mergeCell ref="BD238:BS238"/>
    <mergeCell ref="BT238:CI238"/>
    <mergeCell ref="CJ238:DA238"/>
    <mergeCell ref="A239:G239"/>
    <mergeCell ref="H239:BC239"/>
    <mergeCell ref="BD239:BS239"/>
    <mergeCell ref="BT239:CI239"/>
    <mergeCell ref="CJ239:DA239"/>
    <mergeCell ref="A240:G241"/>
    <mergeCell ref="H240:BC241"/>
    <mergeCell ref="BD240:BS240"/>
    <mergeCell ref="BT240:CI240"/>
    <mergeCell ref="CJ240:DA240"/>
    <mergeCell ref="BD241:BS241"/>
    <mergeCell ref="BT241:CI241"/>
    <mergeCell ref="CJ241:DA241"/>
    <mergeCell ref="A242:G242"/>
    <mergeCell ref="H242:BC242"/>
    <mergeCell ref="BD242:BS242"/>
    <mergeCell ref="BT242:CI242"/>
    <mergeCell ref="CJ242:DA242"/>
    <mergeCell ref="A243:G243"/>
    <mergeCell ref="H243:BC243"/>
    <mergeCell ref="BD243:BS243"/>
    <mergeCell ref="BT243:CI243"/>
    <mergeCell ref="CJ243:DA243"/>
    <mergeCell ref="A244:G244"/>
    <mergeCell ref="H244:BC244"/>
    <mergeCell ref="BD244:BS244"/>
    <mergeCell ref="BT244:CI244"/>
    <mergeCell ref="CJ244:DA244"/>
    <mergeCell ref="A246:BL246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3"/>
    <mergeCell ref="H252:BC253"/>
    <mergeCell ref="BD252:BS252"/>
    <mergeCell ref="BT252:CI252"/>
    <mergeCell ref="CJ252:DA252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5:G255"/>
    <mergeCell ref="H255:BC255"/>
    <mergeCell ref="BD255:BS255"/>
    <mergeCell ref="BT255:CI255"/>
    <mergeCell ref="CJ255:DA255"/>
    <mergeCell ref="A256:G256"/>
    <mergeCell ref="H256:BC256"/>
    <mergeCell ref="BD256:BS256"/>
    <mergeCell ref="BT256:CI256"/>
    <mergeCell ref="CJ256:DA256"/>
    <mergeCell ref="A257:AO257"/>
    <mergeCell ref="AP257:CZ257"/>
    <mergeCell ref="A258:DA258"/>
    <mergeCell ref="A259:G259"/>
    <mergeCell ref="H259:BC259"/>
    <mergeCell ref="BD259:BS259"/>
    <mergeCell ref="BT259:CI259"/>
    <mergeCell ref="CJ259:DA259"/>
    <mergeCell ref="A260:G260"/>
    <mergeCell ref="H260:BC260"/>
    <mergeCell ref="BD260:BS260"/>
    <mergeCell ref="BT260:CI260"/>
    <mergeCell ref="CJ260:DA260"/>
    <mergeCell ref="A261:G262"/>
    <mergeCell ref="H261:BC262"/>
    <mergeCell ref="BD261:BS261"/>
    <mergeCell ref="BT261:CI261"/>
    <mergeCell ref="CJ261:DA261"/>
    <mergeCell ref="BD262:BS262"/>
    <mergeCell ref="BT262:CI262"/>
    <mergeCell ref="CJ262:CZ262"/>
    <mergeCell ref="A263:G263"/>
    <mergeCell ref="H263:BC263"/>
    <mergeCell ref="BD263:BS263"/>
    <mergeCell ref="BT263:CI263"/>
    <mergeCell ref="CJ263:CZ263"/>
    <mergeCell ref="BE265:BS268"/>
    <mergeCell ref="BT265:CI265"/>
    <mergeCell ref="CJ265:DE265"/>
    <mergeCell ref="DF265:DV265"/>
    <mergeCell ref="DW265:EJ265"/>
    <mergeCell ref="BT266:CI266"/>
    <mergeCell ref="CJ266:DE266"/>
    <mergeCell ref="DF266:DV266"/>
    <mergeCell ref="DW266:EJ266"/>
    <mergeCell ref="BT267:CI267"/>
    <mergeCell ref="CJ267:DE267"/>
    <mergeCell ref="DF267:DV267"/>
    <mergeCell ref="DW267:EJ267"/>
    <mergeCell ref="BT268:CI268"/>
    <mergeCell ref="CJ268:DE268"/>
    <mergeCell ref="DF268:DV268"/>
    <mergeCell ref="DW268:EJ268"/>
  </mergeCells>
  <printOptions/>
  <pageMargins left="0.7" right="0.7" top="0.75" bottom="0.75" header="0.3" footer="0.3"/>
  <pageSetup horizontalDpi="360" verticalDpi="360" orientation="portrait" paperSize="9" scale="52" r:id="rId1"/>
  <rowBreaks count="3" manualBreakCount="3">
    <brk id="40" max="255" man="1"/>
    <brk id="103" max="255" man="1"/>
    <brk id="170" max="14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3"/>
  <sheetViews>
    <sheetView view="pageBreakPreview" zoomScale="80" zoomScaleNormal="90" zoomScaleSheetLayoutView="80" zoomScalePageLayoutView="0" workbookViewId="0" topLeftCell="B1">
      <selection activeCell="L53" sqref="L53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117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2539062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 customHeight="1">
      <c r="A3" s="249" t="s">
        <v>224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2" customFormat="1" ht="18" customHeight="1">
      <c r="A4" s="250" t="s">
        <v>378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ht="15">
      <c r="B5" s="10"/>
    </row>
    <row r="6" spans="2:12" s="7" customFormat="1" ht="30" customHeight="1">
      <c r="B6" s="251" t="s">
        <v>2</v>
      </c>
      <c r="C6" s="251" t="s">
        <v>3</v>
      </c>
      <c r="D6" s="251" t="s">
        <v>4</v>
      </c>
      <c r="E6" s="251" t="s">
        <v>5</v>
      </c>
      <c r="F6" s="251"/>
      <c r="G6" s="251"/>
      <c r="H6" s="251"/>
      <c r="I6" s="251"/>
      <c r="J6" s="251"/>
      <c r="K6" s="251"/>
      <c r="L6" s="251"/>
    </row>
    <row r="7" spans="2:12" s="7" customFormat="1" ht="15">
      <c r="B7" s="251"/>
      <c r="C7" s="251"/>
      <c r="D7" s="251"/>
      <c r="E7" s="251" t="s">
        <v>6</v>
      </c>
      <c r="F7" s="252" t="s">
        <v>7</v>
      </c>
      <c r="G7" s="253"/>
      <c r="H7" s="253"/>
      <c r="I7" s="253"/>
      <c r="J7" s="253"/>
      <c r="K7" s="253"/>
      <c r="L7" s="254"/>
    </row>
    <row r="8" spans="2:12" s="7" customFormat="1" ht="57.75" customHeight="1">
      <c r="B8" s="251"/>
      <c r="C8" s="251"/>
      <c r="D8" s="251"/>
      <c r="E8" s="251"/>
      <c r="F8" s="251" t="s">
        <v>105</v>
      </c>
      <c r="G8" s="251" t="s">
        <v>8</v>
      </c>
      <c r="H8" s="255" t="s">
        <v>103</v>
      </c>
      <c r="I8" s="251" t="s">
        <v>9</v>
      </c>
      <c r="J8" s="251" t="s">
        <v>10</v>
      </c>
      <c r="K8" s="251" t="s">
        <v>11</v>
      </c>
      <c r="L8" s="251"/>
    </row>
    <row r="9" spans="2:12" s="7" customFormat="1" ht="187.5" customHeight="1">
      <c r="B9" s="251"/>
      <c r="C9" s="251"/>
      <c r="D9" s="251"/>
      <c r="E9" s="251"/>
      <c r="F9" s="251"/>
      <c r="G9" s="251"/>
      <c r="H9" s="255"/>
      <c r="I9" s="251"/>
      <c r="J9" s="251"/>
      <c r="K9" s="6" t="s">
        <v>6</v>
      </c>
      <c r="L9" s="6" t="s">
        <v>12</v>
      </c>
    </row>
    <row r="10" spans="2:12" s="52" customFormat="1" ht="15"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70" t="s">
        <v>106</v>
      </c>
      <c r="H10" s="69">
        <v>6</v>
      </c>
      <c r="I10" s="69">
        <v>7</v>
      </c>
      <c r="J10" s="69">
        <v>8</v>
      </c>
      <c r="K10" s="69">
        <v>9</v>
      </c>
      <c r="L10" s="70" t="s">
        <v>79</v>
      </c>
    </row>
    <row r="11" spans="2:13" s="15" customFormat="1" ht="15">
      <c r="B11" s="5" t="s">
        <v>13</v>
      </c>
      <c r="C11" s="6">
        <v>100</v>
      </c>
      <c r="D11" s="6" t="s">
        <v>14</v>
      </c>
      <c r="E11" s="55">
        <f>F11+H11+K11</f>
        <v>31808140.85</v>
      </c>
      <c r="F11" s="55">
        <f>F15</f>
        <v>27826348.07</v>
      </c>
      <c r="G11" s="55"/>
      <c r="H11" s="55">
        <f>H19</f>
        <v>1012521.78</v>
      </c>
      <c r="I11" s="55"/>
      <c r="J11" s="55"/>
      <c r="K11" s="55">
        <v>2969271</v>
      </c>
      <c r="L11" s="55"/>
      <c r="M11" s="13"/>
    </row>
    <row r="12" spans="2:13" s="2" customFormat="1" ht="15">
      <c r="B12" s="4" t="s">
        <v>7</v>
      </c>
      <c r="C12" s="251">
        <v>110</v>
      </c>
      <c r="D12" s="256"/>
      <c r="E12" s="257"/>
      <c r="F12" s="258" t="s">
        <v>14</v>
      </c>
      <c r="G12" s="260"/>
      <c r="H12" s="258" t="s">
        <v>14</v>
      </c>
      <c r="I12" s="258" t="s">
        <v>14</v>
      </c>
      <c r="J12" s="258" t="s">
        <v>14</v>
      </c>
      <c r="K12" s="257"/>
      <c r="L12" s="258" t="s">
        <v>14</v>
      </c>
      <c r="M12" s="13"/>
    </row>
    <row r="13" spans="2:13" s="2" customFormat="1" ht="15">
      <c r="B13" s="5" t="s">
        <v>15</v>
      </c>
      <c r="C13" s="251"/>
      <c r="D13" s="256"/>
      <c r="E13" s="257"/>
      <c r="F13" s="259"/>
      <c r="G13" s="260"/>
      <c r="H13" s="259"/>
      <c r="I13" s="259"/>
      <c r="J13" s="259"/>
      <c r="K13" s="257"/>
      <c r="L13" s="259"/>
      <c r="M13" s="3"/>
    </row>
    <row r="14" spans="2:13" s="2" customFormat="1" ht="15">
      <c r="B14" s="5"/>
      <c r="C14" s="6"/>
      <c r="D14" s="53"/>
      <c r="E14" s="55"/>
      <c r="F14" s="55"/>
      <c r="G14" s="54"/>
      <c r="H14" s="55"/>
      <c r="I14" s="55"/>
      <c r="J14" s="55"/>
      <c r="K14" s="55"/>
      <c r="L14" s="55"/>
      <c r="M14" s="3"/>
    </row>
    <row r="15" spans="2:13" s="2" customFormat="1" ht="15">
      <c r="B15" s="5" t="s">
        <v>16</v>
      </c>
      <c r="C15" s="6">
        <v>120</v>
      </c>
      <c r="D15" s="6">
        <v>131</v>
      </c>
      <c r="E15" s="55"/>
      <c r="F15" s="55">
        <v>27826348.07</v>
      </c>
      <c r="G15" s="54"/>
      <c r="H15" s="6" t="s">
        <v>14</v>
      </c>
      <c r="I15" s="6" t="s">
        <v>14</v>
      </c>
      <c r="J15" s="55"/>
      <c r="K15" s="55">
        <v>2969271</v>
      </c>
      <c r="L15" s="55"/>
      <c r="M15" s="3"/>
    </row>
    <row r="16" spans="2:13" s="2" customFormat="1" ht="15">
      <c r="B16" s="5"/>
      <c r="C16" s="6"/>
      <c r="D16" s="53"/>
      <c r="E16" s="55"/>
      <c r="F16" s="55"/>
      <c r="G16" s="54"/>
      <c r="H16" s="55"/>
      <c r="I16" s="55"/>
      <c r="J16" s="55"/>
      <c r="K16" s="55"/>
      <c r="L16" s="55"/>
      <c r="M16" s="3"/>
    </row>
    <row r="17" spans="2:13" s="2" customFormat="1" ht="34.5" customHeight="1">
      <c r="B17" s="5" t="s">
        <v>17</v>
      </c>
      <c r="C17" s="6">
        <v>130</v>
      </c>
      <c r="D17" s="53"/>
      <c r="E17" s="55"/>
      <c r="F17" s="6" t="s">
        <v>14</v>
      </c>
      <c r="G17" s="54"/>
      <c r="H17" s="6" t="s">
        <v>14</v>
      </c>
      <c r="I17" s="6" t="s">
        <v>14</v>
      </c>
      <c r="J17" s="6" t="s">
        <v>14</v>
      </c>
      <c r="K17" s="55"/>
      <c r="L17" s="6" t="s">
        <v>14</v>
      </c>
      <c r="M17" s="3"/>
    </row>
    <row r="18" spans="2:13" s="2" customFormat="1" ht="81.75" customHeight="1">
      <c r="B18" s="5" t="s">
        <v>18</v>
      </c>
      <c r="C18" s="6">
        <v>140</v>
      </c>
      <c r="D18" s="53"/>
      <c r="E18" s="55"/>
      <c r="F18" s="6" t="s">
        <v>14</v>
      </c>
      <c r="G18" s="54"/>
      <c r="H18" s="6" t="s">
        <v>14</v>
      </c>
      <c r="I18" s="6" t="s">
        <v>14</v>
      </c>
      <c r="J18" s="6" t="s">
        <v>14</v>
      </c>
      <c r="K18" s="55"/>
      <c r="L18" s="6" t="s">
        <v>14</v>
      </c>
      <c r="M18" s="3"/>
    </row>
    <row r="19" spans="2:13" s="2" customFormat="1" ht="34.5" customHeight="1">
      <c r="B19" s="5" t="s">
        <v>19</v>
      </c>
      <c r="C19" s="6">
        <v>150</v>
      </c>
      <c r="D19" s="6">
        <v>183</v>
      </c>
      <c r="E19" s="55"/>
      <c r="F19" s="6" t="s">
        <v>14</v>
      </c>
      <c r="G19" s="54"/>
      <c r="H19" s="55">
        <v>1012521.78</v>
      </c>
      <c r="I19" s="55"/>
      <c r="J19" s="6" t="s">
        <v>14</v>
      </c>
      <c r="K19" s="6" t="s">
        <v>14</v>
      </c>
      <c r="L19" s="6" t="s">
        <v>14</v>
      </c>
      <c r="M19" s="3"/>
    </row>
    <row r="20" spans="2:13" s="2" customFormat="1" ht="21" customHeight="1">
      <c r="B20" s="5" t="s">
        <v>20</v>
      </c>
      <c r="C20" s="6">
        <v>160</v>
      </c>
      <c r="D20" s="53"/>
      <c r="E20" s="55"/>
      <c r="F20" s="6" t="s">
        <v>14</v>
      </c>
      <c r="G20" s="54"/>
      <c r="H20" s="6" t="s">
        <v>14</v>
      </c>
      <c r="I20" s="6" t="s">
        <v>14</v>
      </c>
      <c r="J20" s="6" t="s">
        <v>14</v>
      </c>
      <c r="K20" s="55"/>
      <c r="L20" s="55"/>
      <c r="M20" s="3"/>
    </row>
    <row r="21" spans="2:13" s="2" customFormat="1" ht="15">
      <c r="B21" s="5" t="s">
        <v>21</v>
      </c>
      <c r="C21" s="6">
        <v>180</v>
      </c>
      <c r="D21" s="6" t="s">
        <v>14</v>
      </c>
      <c r="E21" s="55"/>
      <c r="F21" s="6" t="s">
        <v>14</v>
      </c>
      <c r="G21" s="54"/>
      <c r="H21" s="6" t="s">
        <v>14</v>
      </c>
      <c r="I21" s="6" t="s">
        <v>14</v>
      </c>
      <c r="J21" s="6" t="s">
        <v>14</v>
      </c>
      <c r="K21" s="55"/>
      <c r="L21" s="6" t="s">
        <v>14</v>
      </c>
      <c r="M21" s="3"/>
    </row>
    <row r="22" spans="2:13" s="2" customFormat="1" ht="15">
      <c r="B22" s="5"/>
      <c r="C22" s="6"/>
      <c r="D22" s="53"/>
      <c r="E22" s="55"/>
      <c r="F22" s="55"/>
      <c r="G22" s="54"/>
      <c r="H22" s="55"/>
      <c r="I22" s="55"/>
      <c r="J22" s="55"/>
      <c r="K22" s="55"/>
      <c r="L22" s="55"/>
      <c r="M22" s="3"/>
    </row>
    <row r="23" spans="2:13" s="2" customFormat="1" ht="15">
      <c r="B23" s="5" t="s">
        <v>22</v>
      </c>
      <c r="C23" s="6">
        <v>200</v>
      </c>
      <c r="D23" s="6" t="s">
        <v>14</v>
      </c>
      <c r="E23" s="55">
        <f>F23+H23+K23</f>
        <v>31808140.85</v>
      </c>
      <c r="F23" s="55">
        <f>F24+F37+F43+F44</f>
        <v>27826348.07</v>
      </c>
      <c r="G23" s="55"/>
      <c r="H23" s="55">
        <f>H32</f>
        <v>1012521.7799999999</v>
      </c>
      <c r="I23" s="55"/>
      <c r="J23" s="55"/>
      <c r="K23" s="55">
        <f>SUM(K24:K52)</f>
        <v>2969271</v>
      </c>
      <c r="L23" s="55"/>
      <c r="M23" s="3"/>
    </row>
    <row r="24" spans="2:13" s="2" customFormat="1" ht="30">
      <c r="B24" s="5" t="s">
        <v>23</v>
      </c>
      <c r="C24" s="6">
        <v>210</v>
      </c>
      <c r="D24" s="55"/>
      <c r="E24" s="55">
        <f>F24</f>
        <v>22305941.92</v>
      </c>
      <c r="F24" s="55">
        <f>F25+F27+F29+F31+F28+F30</f>
        <v>22305941.92</v>
      </c>
      <c r="G24" s="55"/>
      <c r="H24" s="55"/>
      <c r="I24" s="55"/>
      <c r="J24" s="55"/>
      <c r="K24" s="55"/>
      <c r="L24" s="55"/>
      <c r="M24" s="3"/>
    </row>
    <row r="25" spans="2:13" s="2" customFormat="1" ht="15">
      <c r="B25" s="4" t="s">
        <v>24</v>
      </c>
      <c r="C25" s="258">
        <v>211</v>
      </c>
      <c r="D25" s="262">
        <v>111</v>
      </c>
      <c r="E25" s="264">
        <f>F25</f>
        <v>17079049.25</v>
      </c>
      <c r="F25" s="264">
        <v>17079049.25</v>
      </c>
      <c r="G25" s="266"/>
      <c r="H25" s="264"/>
      <c r="I25" s="264"/>
      <c r="J25" s="264"/>
      <c r="K25" s="264"/>
      <c r="L25" s="264"/>
      <c r="M25" s="3"/>
    </row>
    <row r="26" spans="2:13" s="2" customFormat="1" ht="27" customHeight="1">
      <c r="B26" s="268" t="s">
        <v>324</v>
      </c>
      <c r="C26" s="261"/>
      <c r="D26" s="263"/>
      <c r="E26" s="265"/>
      <c r="F26" s="265"/>
      <c r="G26" s="267"/>
      <c r="H26" s="265"/>
      <c r="I26" s="265"/>
      <c r="J26" s="265"/>
      <c r="K26" s="265"/>
      <c r="L26" s="265"/>
      <c r="M26" s="3"/>
    </row>
    <row r="27" spans="2:13" s="2" customFormat="1" ht="24" customHeight="1">
      <c r="B27" s="269"/>
      <c r="C27" s="261"/>
      <c r="D27" s="78">
        <v>266</v>
      </c>
      <c r="E27" s="76">
        <f>F27</f>
        <v>53450.75</v>
      </c>
      <c r="F27" s="76">
        <v>53450.75</v>
      </c>
      <c r="G27" s="77"/>
      <c r="H27" s="76"/>
      <c r="I27" s="76"/>
      <c r="J27" s="76"/>
      <c r="K27" s="76"/>
      <c r="L27" s="76"/>
      <c r="M27" s="3"/>
    </row>
    <row r="28" spans="2:13" s="2" customFormat="1" ht="24" customHeight="1">
      <c r="B28" s="270"/>
      <c r="C28" s="261"/>
      <c r="D28" s="78">
        <v>119</v>
      </c>
      <c r="E28" s="76">
        <f>F28</f>
        <v>5173441.92</v>
      </c>
      <c r="F28" s="76">
        <v>5173441.92</v>
      </c>
      <c r="G28" s="77"/>
      <c r="H28" s="76"/>
      <c r="I28" s="76"/>
      <c r="J28" s="76"/>
      <c r="K28" s="76"/>
      <c r="L28" s="76"/>
      <c r="M28" s="3"/>
    </row>
    <row r="29" spans="2:13" s="2" customFormat="1" ht="19.5" customHeight="1">
      <c r="B29" s="268" t="s">
        <v>325</v>
      </c>
      <c r="C29" s="261"/>
      <c r="D29" s="78">
        <v>111</v>
      </c>
      <c r="E29" s="76">
        <f>F29</f>
        <v>0</v>
      </c>
      <c r="F29" s="76">
        <v>0</v>
      </c>
      <c r="G29" s="77"/>
      <c r="H29" s="76"/>
      <c r="I29" s="76"/>
      <c r="J29" s="76"/>
      <c r="K29" s="76"/>
      <c r="L29" s="76"/>
      <c r="M29" s="3"/>
    </row>
    <row r="30" spans="2:13" s="2" customFormat="1" ht="19.5" customHeight="1">
      <c r="B30" s="269"/>
      <c r="C30" s="261"/>
      <c r="D30" s="78">
        <v>266</v>
      </c>
      <c r="E30" s="76">
        <f>F30</f>
        <v>0</v>
      </c>
      <c r="F30" s="76">
        <v>0</v>
      </c>
      <c r="G30" s="77"/>
      <c r="H30" s="76"/>
      <c r="I30" s="76"/>
      <c r="J30" s="76"/>
      <c r="K30" s="76"/>
      <c r="L30" s="76"/>
      <c r="M30" s="3"/>
    </row>
    <row r="31" spans="2:13" s="2" customFormat="1" ht="24" customHeight="1">
      <c r="B31" s="270"/>
      <c r="C31" s="259"/>
      <c r="D31" s="78">
        <v>119</v>
      </c>
      <c r="E31" s="76">
        <f>F31</f>
        <v>0</v>
      </c>
      <c r="F31" s="76">
        <v>0</v>
      </c>
      <c r="G31" s="77"/>
      <c r="H31" s="76"/>
      <c r="I31" s="76"/>
      <c r="J31" s="76"/>
      <c r="K31" s="76"/>
      <c r="L31" s="76"/>
      <c r="M31" s="3"/>
    </row>
    <row r="32" spans="2:13" s="2" customFormat="1" ht="30">
      <c r="B32" s="5" t="s">
        <v>25</v>
      </c>
      <c r="C32" s="258">
        <v>220</v>
      </c>
      <c r="D32" s="258">
        <v>321</v>
      </c>
      <c r="E32" s="55">
        <f>H32</f>
        <v>1012521.7799999999</v>
      </c>
      <c r="F32" s="55"/>
      <c r="G32" s="54"/>
      <c r="H32" s="55">
        <f>H34+H35+H44</f>
        <v>1012521.7799999999</v>
      </c>
      <c r="I32" s="55"/>
      <c r="J32" s="55"/>
      <c r="K32" s="55"/>
      <c r="L32" s="55"/>
      <c r="M32" s="3"/>
    </row>
    <row r="33" spans="2:13" s="2" customFormat="1" ht="15">
      <c r="B33" s="4" t="s">
        <v>24</v>
      </c>
      <c r="C33" s="261"/>
      <c r="D33" s="261"/>
      <c r="E33" s="55"/>
      <c r="F33" s="55"/>
      <c r="G33" s="54"/>
      <c r="H33" s="55"/>
      <c r="I33" s="55"/>
      <c r="J33" s="55"/>
      <c r="K33" s="55"/>
      <c r="L33" s="55"/>
      <c r="M33" s="3"/>
    </row>
    <row r="34" spans="2:13" s="2" customFormat="1" ht="30">
      <c r="B34" s="5" t="s">
        <v>326</v>
      </c>
      <c r="C34" s="261"/>
      <c r="D34" s="261"/>
      <c r="E34" s="55">
        <f>H34</f>
        <v>888719.07</v>
      </c>
      <c r="F34" s="55"/>
      <c r="G34" s="54"/>
      <c r="H34" s="55">
        <f>802498.07+86221</f>
        <v>888719.07</v>
      </c>
      <c r="I34" s="55"/>
      <c r="J34" s="55"/>
      <c r="K34" s="55"/>
      <c r="L34" s="55"/>
      <c r="M34" s="3"/>
    </row>
    <row r="35" spans="2:13" s="2" customFormat="1" ht="30">
      <c r="B35" s="5" t="s">
        <v>327</v>
      </c>
      <c r="C35" s="259"/>
      <c r="D35" s="259"/>
      <c r="E35" s="55">
        <f>H35</f>
        <v>123802.71</v>
      </c>
      <c r="F35" s="55"/>
      <c r="G35" s="54"/>
      <c r="H35" s="55">
        <v>123802.71</v>
      </c>
      <c r="I35" s="55"/>
      <c r="J35" s="55"/>
      <c r="K35" s="55"/>
      <c r="L35" s="55"/>
      <c r="M35" s="3"/>
    </row>
    <row r="36" spans="2:13" s="2" customFormat="1" ht="30">
      <c r="B36" s="5" t="s">
        <v>26</v>
      </c>
      <c r="C36" s="6">
        <v>230</v>
      </c>
      <c r="D36" s="53"/>
      <c r="E36" s="55"/>
      <c r="F36" s="55"/>
      <c r="G36" s="54"/>
      <c r="H36" s="55"/>
      <c r="I36" s="55"/>
      <c r="J36" s="55"/>
      <c r="K36" s="55"/>
      <c r="L36" s="55"/>
      <c r="M36" s="3"/>
    </row>
    <row r="37" spans="2:13" s="2" customFormat="1" ht="15">
      <c r="B37" s="4" t="s">
        <v>24</v>
      </c>
      <c r="C37" s="6"/>
      <c r="D37" s="53"/>
      <c r="E37" s="55">
        <f>F37</f>
        <v>1080760.61</v>
      </c>
      <c r="F37" s="55">
        <f>F38+F39+F40+F41</f>
        <v>1080760.61</v>
      </c>
      <c r="G37" s="54"/>
      <c r="H37" s="55"/>
      <c r="I37" s="55"/>
      <c r="J37" s="55"/>
      <c r="K37" s="55"/>
      <c r="L37" s="55"/>
      <c r="M37" s="3"/>
    </row>
    <row r="38" spans="2:13" s="2" customFormat="1" ht="15">
      <c r="B38" s="4" t="s">
        <v>328</v>
      </c>
      <c r="C38" s="6"/>
      <c r="D38" s="78">
        <v>851</v>
      </c>
      <c r="E38" s="55">
        <f>F38</f>
        <v>599195</v>
      </c>
      <c r="F38" s="55">
        <v>599195</v>
      </c>
      <c r="G38" s="54"/>
      <c r="H38" s="55"/>
      <c r="I38" s="55"/>
      <c r="J38" s="55"/>
      <c r="K38" s="55"/>
      <c r="L38" s="55"/>
      <c r="M38" s="3"/>
    </row>
    <row r="39" spans="2:13" s="2" customFormat="1" ht="15">
      <c r="B39" s="4" t="s">
        <v>330</v>
      </c>
      <c r="C39" s="6"/>
      <c r="D39" s="78">
        <v>851</v>
      </c>
      <c r="E39" s="55">
        <f>F39</f>
        <v>478988</v>
      </c>
      <c r="F39" s="55">
        <v>478988</v>
      </c>
      <c r="G39" s="54"/>
      <c r="H39" s="55"/>
      <c r="I39" s="55"/>
      <c r="J39" s="55"/>
      <c r="K39" s="55"/>
      <c r="L39" s="55"/>
      <c r="M39" s="3"/>
    </row>
    <row r="40" spans="2:13" s="2" customFormat="1" ht="30">
      <c r="B40" s="4" t="s">
        <v>331</v>
      </c>
      <c r="C40" s="6"/>
      <c r="D40" s="78">
        <v>853</v>
      </c>
      <c r="E40" s="55">
        <f>F40</f>
        <v>2577.61</v>
      </c>
      <c r="F40" s="55">
        <v>2577.61</v>
      </c>
      <c r="G40" s="54"/>
      <c r="H40" s="55"/>
      <c r="I40" s="55"/>
      <c r="J40" s="55"/>
      <c r="K40" s="55"/>
      <c r="L40" s="55"/>
      <c r="M40" s="3"/>
    </row>
    <row r="41" spans="2:13" s="2" customFormat="1" ht="15">
      <c r="B41" s="4" t="s">
        <v>336</v>
      </c>
      <c r="C41" s="6"/>
      <c r="D41" s="78">
        <v>852</v>
      </c>
      <c r="E41" s="55">
        <f>F41</f>
        <v>0</v>
      </c>
      <c r="F41" s="55">
        <v>0</v>
      </c>
      <c r="G41" s="54"/>
      <c r="H41" s="55"/>
      <c r="I41" s="55"/>
      <c r="J41" s="55"/>
      <c r="K41" s="55"/>
      <c r="L41" s="55"/>
      <c r="M41" s="3"/>
    </row>
    <row r="42" spans="2:13" s="2" customFormat="1" ht="30">
      <c r="B42" s="5" t="s">
        <v>78</v>
      </c>
      <c r="C42" s="6">
        <v>240</v>
      </c>
      <c r="D42" s="53"/>
      <c r="E42" s="55"/>
      <c r="F42" s="55"/>
      <c r="G42" s="54"/>
      <c r="H42" s="55"/>
      <c r="I42" s="55"/>
      <c r="J42" s="55"/>
      <c r="K42" s="55"/>
      <c r="L42" s="55"/>
      <c r="M42" s="3"/>
    </row>
    <row r="43" spans="2:13" s="2" customFormat="1" ht="45">
      <c r="B43" s="5" t="s">
        <v>27</v>
      </c>
      <c r="C43" s="6">
        <v>250</v>
      </c>
      <c r="D43" s="6">
        <v>112</v>
      </c>
      <c r="E43" s="55">
        <f>F43</f>
        <v>573.08</v>
      </c>
      <c r="F43" s="55">
        <v>573.08</v>
      </c>
      <c r="G43" s="54"/>
      <c r="H43" s="55"/>
      <c r="I43" s="55"/>
      <c r="J43" s="55"/>
      <c r="K43" s="55"/>
      <c r="L43" s="55"/>
      <c r="M43" s="3"/>
    </row>
    <row r="44" spans="2:13" s="2" customFormat="1" ht="30">
      <c r="B44" s="5" t="s">
        <v>28</v>
      </c>
      <c r="C44" s="6">
        <v>260</v>
      </c>
      <c r="D44" s="6" t="s">
        <v>14</v>
      </c>
      <c r="E44" s="55">
        <f>F44+K44+H44</f>
        <v>7408343.46</v>
      </c>
      <c r="F44" s="55">
        <v>4439072.46</v>
      </c>
      <c r="G44" s="55"/>
      <c r="H44" s="55">
        <v>0</v>
      </c>
      <c r="I44" s="55"/>
      <c r="J44" s="55"/>
      <c r="K44" s="55">
        <v>2969271</v>
      </c>
      <c r="L44" s="55"/>
      <c r="M44" s="3"/>
    </row>
    <row r="45" spans="2:13" s="2" customFormat="1" ht="30">
      <c r="B45" s="5" t="s">
        <v>29</v>
      </c>
      <c r="C45" s="6">
        <v>300</v>
      </c>
      <c r="D45" s="6" t="s">
        <v>14</v>
      </c>
      <c r="E45" s="55"/>
      <c r="F45" s="55"/>
      <c r="G45" s="54"/>
      <c r="H45" s="55"/>
      <c r="I45" s="55"/>
      <c r="J45" s="55"/>
      <c r="K45" s="55"/>
      <c r="L45" s="55"/>
      <c r="M45" s="3"/>
    </row>
    <row r="46" spans="2:13" s="2" customFormat="1" ht="15">
      <c r="B46" s="4" t="s">
        <v>24</v>
      </c>
      <c r="C46" s="251">
        <v>310</v>
      </c>
      <c r="D46" s="256"/>
      <c r="E46" s="257"/>
      <c r="F46" s="264"/>
      <c r="G46" s="260"/>
      <c r="H46" s="257"/>
      <c r="I46" s="257"/>
      <c r="J46" s="257"/>
      <c r="K46" s="257"/>
      <c r="L46" s="257"/>
      <c r="M46" s="3"/>
    </row>
    <row r="47" spans="2:13" s="2" customFormat="1" ht="15">
      <c r="B47" s="5" t="s">
        <v>30</v>
      </c>
      <c r="C47" s="251"/>
      <c r="D47" s="256"/>
      <c r="E47" s="257"/>
      <c r="F47" s="265"/>
      <c r="G47" s="260"/>
      <c r="H47" s="257"/>
      <c r="I47" s="257"/>
      <c r="J47" s="257"/>
      <c r="K47" s="257"/>
      <c r="L47" s="257"/>
      <c r="M47" s="3"/>
    </row>
    <row r="48" spans="2:13" s="2" customFormat="1" ht="15">
      <c r="B48" s="5" t="s">
        <v>31</v>
      </c>
      <c r="C48" s="6">
        <v>320</v>
      </c>
      <c r="D48" s="55"/>
      <c r="E48" s="55"/>
      <c r="F48" s="55"/>
      <c r="G48" s="54"/>
      <c r="H48" s="55"/>
      <c r="I48" s="55"/>
      <c r="J48" s="55"/>
      <c r="K48" s="55"/>
      <c r="L48" s="55"/>
      <c r="M48" s="3"/>
    </row>
    <row r="49" spans="2:13" s="2" customFormat="1" ht="30">
      <c r="B49" s="5" t="s">
        <v>32</v>
      </c>
      <c r="C49" s="6">
        <v>400</v>
      </c>
      <c r="D49" s="53"/>
      <c r="E49" s="55"/>
      <c r="F49" s="55"/>
      <c r="G49" s="54"/>
      <c r="H49" s="55"/>
      <c r="I49" s="55"/>
      <c r="J49" s="55"/>
      <c r="K49" s="55"/>
      <c r="L49" s="55"/>
      <c r="M49" s="3"/>
    </row>
    <row r="50" spans="2:13" s="2" customFormat="1" ht="15">
      <c r="B50" s="4" t="s">
        <v>24</v>
      </c>
      <c r="C50" s="251">
        <v>410</v>
      </c>
      <c r="D50" s="256"/>
      <c r="E50" s="257"/>
      <c r="F50" s="264"/>
      <c r="G50" s="260"/>
      <c r="H50" s="257"/>
      <c r="I50" s="257"/>
      <c r="J50" s="257"/>
      <c r="K50" s="257"/>
      <c r="L50" s="257"/>
      <c r="M50" s="3"/>
    </row>
    <row r="51" spans="2:13" s="2" customFormat="1" ht="15">
      <c r="B51" s="5" t="s">
        <v>33</v>
      </c>
      <c r="C51" s="251"/>
      <c r="D51" s="256"/>
      <c r="E51" s="257"/>
      <c r="F51" s="265"/>
      <c r="G51" s="260"/>
      <c r="H51" s="257"/>
      <c r="I51" s="257"/>
      <c r="J51" s="257"/>
      <c r="K51" s="257"/>
      <c r="L51" s="257"/>
      <c r="M51" s="3"/>
    </row>
    <row r="52" spans="2:13" s="2" customFormat="1" ht="15">
      <c r="B52" s="5" t="s">
        <v>34</v>
      </c>
      <c r="C52" s="6">
        <v>420</v>
      </c>
      <c r="D52" s="53"/>
      <c r="E52" s="55"/>
      <c r="F52" s="55"/>
      <c r="G52" s="54"/>
      <c r="H52" s="55"/>
      <c r="I52" s="55"/>
      <c r="J52" s="55"/>
      <c r="K52" s="55"/>
      <c r="L52" s="55"/>
      <c r="M52" s="3"/>
    </row>
    <row r="53" spans="2:13" s="2" customFormat="1" ht="15">
      <c r="B53" s="5" t="s">
        <v>35</v>
      </c>
      <c r="C53" s="6">
        <v>500</v>
      </c>
      <c r="D53" s="6" t="s">
        <v>14</v>
      </c>
      <c r="E53" s="55">
        <f>F53+K53</f>
        <v>0</v>
      </c>
      <c r="F53" s="55"/>
      <c r="G53" s="54"/>
      <c r="H53" s="55"/>
      <c r="I53" s="55"/>
      <c r="J53" s="55"/>
      <c r="K53" s="55">
        <v>0</v>
      </c>
      <c r="L53" s="55"/>
      <c r="M53" s="3"/>
    </row>
    <row r="54" spans="2:13" s="2" customFormat="1" ht="15">
      <c r="B54" s="5" t="s">
        <v>36</v>
      </c>
      <c r="C54" s="6">
        <v>600</v>
      </c>
      <c r="D54" s="6" t="s">
        <v>14</v>
      </c>
      <c r="E54" s="55"/>
      <c r="F54" s="55"/>
      <c r="G54" s="54"/>
      <c r="H54" s="55"/>
      <c r="I54" s="55"/>
      <c r="J54" s="55"/>
      <c r="K54" s="55"/>
      <c r="L54" s="55"/>
      <c r="M54" s="3"/>
    </row>
    <row r="55" spans="4:13" s="2" customFormat="1" ht="15">
      <c r="D55" s="56"/>
      <c r="E55" s="14"/>
      <c r="F55" s="14"/>
      <c r="G55" s="3"/>
      <c r="H55" s="3"/>
      <c r="I55" s="3"/>
      <c r="J55" s="3"/>
      <c r="K55" s="14"/>
      <c r="L55" s="3"/>
      <c r="M55" s="3"/>
    </row>
    <row r="56" spans="4:13" s="2" customFormat="1" ht="15">
      <c r="D56" s="56"/>
      <c r="E56" s="14"/>
      <c r="F56" s="14"/>
      <c r="G56" s="3"/>
      <c r="H56" s="3"/>
      <c r="I56" s="3"/>
      <c r="J56" s="3"/>
      <c r="K56" s="14"/>
      <c r="L56" s="3"/>
      <c r="M56" s="3"/>
    </row>
    <row r="57" spans="4:13" s="2" customFormat="1" ht="15">
      <c r="D57" s="56"/>
      <c r="E57" s="14"/>
      <c r="F57" s="14"/>
      <c r="G57" s="3"/>
      <c r="H57" s="3"/>
      <c r="I57" s="3"/>
      <c r="J57" s="3"/>
      <c r="K57" s="14"/>
      <c r="L57" s="3"/>
      <c r="M57" s="3"/>
    </row>
    <row r="58" spans="4:13" s="2" customFormat="1" ht="15">
      <c r="D58" s="56"/>
      <c r="E58" s="14"/>
      <c r="F58" s="14"/>
      <c r="G58" s="3"/>
      <c r="H58" s="3"/>
      <c r="I58" s="3"/>
      <c r="J58" s="3"/>
      <c r="K58" s="14"/>
      <c r="L58" s="3"/>
      <c r="M58" s="3"/>
    </row>
    <row r="59" spans="4:13" s="2" customFormat="1" ht="15">
      <c r="D59" s="56"/>
      <c r="E59" s="14"/>
      <c r="F59" s="14"/>
      <c r="G59" s="3"/>
      <c r="H59" s="3"/>
      <c r="I59" s="3"/>
      <c r="J59" s="3"/>
      <c r="K59" s="14"/>
      <c r="L59" s="3"/>
      <c r="M59" s="3"/>
    </row>
    <row r="60" spans="4:13" s="2" customFormat="1" ht="15">
      <c r="D60" s="56"/>
      <c r="E60" s="14"/>
      <c r="F60" s="14"/>
      <c r="G60" s="3"/>
      <c r="H60" s="3"/>
      <c r="I60" s="3"/>
      <c r="J60" s="3"/>
      <c r="K60" s="14"/>
      <c r="L60" s="3"/>
      <c r="M60" s="3"/>
    </row>
    <row r="61" spans="5:13" ht="15">
      <c r="E61" s="12"/>
      <c r="F61" s="12"/>
      <c r="G61" s="9"/>
      <c r="H61" s="9"/>
      <c r="I61" s="9"/>
      <c r="J61" s="9"/>
      <c r="K61" s="12"/>
      <c r="L61" s="9"/>
      <c r="M61" s="9"/>
    </row>
    <row r="62" spans="5:13" ht="15">
      <c r="E62" s="12"/>
      <c r="F62" s="12"/>
      <c r="G62" s="9"/>
      <c r="H62" s="9"/>
      <c r="I62" s="9"/>
      <c r="J62" s="9"/>
      <c r="K62" s="12"/>
      <c r="L62" s="9"/>
      <c r="M62" s="9"/>
    </row>
    <row r="63" spans="5:13" ht="15">
      <c r="E63" s="12"/>
      <c r="F63" s="12"/>
      <c r="G63" s="9"/>
      <c r="H63" s="9"/>
      <c r="I63" s="9"/>
      <c r="J63" s="9"/>
      <c r="K63" s="12"/>
      <c r="L63" s="9"/>
      <c r="M63" s="9"/>
    </row>
  </sheetData>
  <sheetProtection/>
  <mergeCells count="60">
    <mergeCell ref="A1:L1"/>
    <mergeCell ref="A2:L2"/>
    <mergeCell ref="A3:L3"/>
    <mergeCell ref="A4:L4"/>
    <mergeCell ref="B6:B9"/>
    <mergeCell ref="C6:C9"/>
    <mergeCell ref="D6:D9"/>
    <mergeCell ref="E6:L6"/>
    <mergeCell ref="E7:E9"/>
    <mergeCell ref="F7:L7"/>
    <mergeCell ref="F8:F9"/>
    <mergeCell ref="G8:G9"/>
    <mergeCell ref="H8:H9"/>
    <mergeCell ref="I8:I9"/>
    <mergeCell ref="J8:J9"/>
    <mergeCell ref="K8:L8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C25:C31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B26:B28"/>
    <mergeCell ref="B29:B31"/>
    <mergeCell ref="C32:C35"/>
    <mergeCell ref="D32:D3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I50:I51"/>
    <mergeCell ref="J50:J51"/>
    <mergeCell ref="K50:K51"/>
    <mergeCell ref="L50:L51"/>
    <mergeCell ref="C50:C51"/>
    <mergeCell ref="D50:D51"/>
    <mergeCell ref="E50:E51"/>
    <mergeCell ref="F50:F51"/>
    <mergeCell ref="G50:G51"/>
    <mergeCell ref="H50:H51"/>
  </mergeCells>
  <printOptions/>
  <pageMargins left="0.7086614173228347" right="0.3937007874015748" top="0.3937007874015748" bottom="0.3937007874015748" header="0" footer="0"/>
  <pageSetup horizontalDpi="360" verticalDpi="36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A46"/>
  <sheetViews>
    <sheetView view="pageBreakPreview" zoomScaleSheetLayoutView="100" workbookViewId="0" topLeftCell="A1">
      <selection activeCell="EO39" sqref="EO39:FE39"/>
    </sheetView>
  </sheetViews>
  <sheetFormatPr defaultColWidth="0.875" defaultRowHeight="12.75"/>
  <cols>
    <col min="1" max="23" width="0.875" style="24" customWidth="1"/>
    <col min="24" max="24" width="3.875" style="24" customWidth="1"/>
    <col min="25" max="38" width="0.875" style="24" customWidth="1"/>
    <col min="39" max="39" width="0.74609375" style="24" customWidth="1"/>
    <col min="40" max="40" width="0.12890625" style="24" hidden="1" customWidth="1"/>
    <col min="41" max="53" width="0.875" style="24" customWidth="1"/>
    <col min="54" max="54" width="0.37109375" style="24" customWidth="1"/>
    <col min="55" max="57" width="0.875" style="24" hidden="1" customWidth="1"/>
    <col min="58" max="127" width="0.875" style="24" customWidth="1"/>
    <col min="128" max="128" width="0.37109375" style="24" customWidth="1"/>
    <col min="129" max="142" width="0.875" style="24" customWidth="1"/>
    <col min="143" max="143" width="0.12890625" style="24" customWidth="1"/>
    <col min="144" max="144" width="0.875" style="24" hidden="1" customWidth="1"/>
    <col min="145" max="174" width="0.875" style="24" customWidth="1"/>
    <col min="175" max="175" width="4.375" style="24" bestFit="1" customWidth="1"/>
    <col min="176" max="178" width="0.875" style="24" customWidth="1"/>
    <col min="179" max="179" width="4.00390625" style="24" bestFit="1" customWidth="1"/>
    <col min="180" max="16384" width="0.875" style="24" customWidth="1"/>
  </cols>
  <sheetData>
    <row r="1" s="26" customFormat="1" ht="15">
      <c r="FE1" s="27"/>
    </row>
    <row r="3" spans="1:161" s="28" customFormat="1" ht="15.75">
      <c r="A3" s="329" t="s">
        <v>379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5" spans="1:161" s="26" customFormat="1" ht="15">
      <c r="A5" s="330" t="s">
        <v>236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</row>
    <row r="6" ht="6" customHeight="1"/>
    <row r="7" spans="1:161" s="29" customFormat="1" ht="15">
      <c r="A7" s="26" t="s">
        <v>130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331" t="s">
        <v>343</v>
      </c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</row>
    <row r="8" spans="1:161" s="29" customFormat="1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:161" s="29" customFormat="1" ht="15">
      <c r="A9" s="330" t="s">
        <v>131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2" t="s">
        <v>344</v>
      </c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</row>
    <row r="10" ht="9.75" customHeight="1"/>
    <row r="11" spans="1:161" s="26" customFormat="1" ht="15">
      <c r="A11" s="330" t="s">
        <v>132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</row>
    <row r="12" ht="10.5" customHeight="1"/>
    <row r="13" spans="1:209" s="30" customFormat="1" ht="13.5" customHeight="1">
      <c r="A13" s="283" t="s">
        <v>133</v>
      </c>
      <c r="B13" s="284"/>
      <c r="C13" s="284"/>
      <c r="D13" s="284"/>
      <c r="E13" s="284"/>
      <c r="F13" s="285"/>
      <c r="G13" s="283" t="s">
        <v>134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5"/>
      <c r="Y13" s="283" t="s">
        <v>37</v>
      </c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5"/>
      <c r="AO13" s="209" t="s">
        <v>38</v>
      </c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1"/>
      <c r="DI13" s="283" t="s">
        <v>39</v>
      </c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5"/>
      <c r="DY13" s="283" t="s">
        <v>40</v>
      </c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5"/>
      <c r="EO13" s="283" t="s">
        <v>135</v>
      </c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8"/>
      <c r="GU13" s="328"/>
      <c r="GV13" s="328"/>
      <c r="GW13" s="328"/>
      <c r="GX13" s="328"/>
      <c r="GY13" s="328"/>
      <c r="GZ13" s="328"/>
      <c r="HA13" s="328"/>
    </row>
    <row r="14" spans="1:207" s="30" customFormat="1" ht="13.5" customHeight="1">
      <c r="A14" s="286"/>
      <c r="B14" s="287"/>
      <c r="C14" s="287"/>
      <c r="D14" s="287"/>
      <c r="E14" s="287"/>
      <c r="F14" s="288"/>
      <c r="G14" s="286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8"/>
      <c r="Y14" s="286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8"/>
      <c r="AO14" s="283" t="s">
        <v>6</v>
      </c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5"/>
      <c r="BF14" s="209" t="s">
        <v>7</v>
      </c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1"/>
      <c r="DI14" s="286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8"/>
      <c r="DY14" s="286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8"/>
      <c r="EO14" s="286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8"/>
      <c r="FT14" s="328"/>
      <c r="FU14" s="328"/>
      <c r="FV14" s="328"/>
      <c r="FW14" s="328"/>
      <c r="FX14" s="328"/>
      <c r="FY14" s="328"/>
      <c r="FZ14" s="328"/>
      <c r="GA14" s="328"/>
      <c r="GB14" s="328"/>
      <c r="GC14" s="328"/>
      <c r="GD14" s="328"/>
      <c r="GE14" s="328"/>
      <c r="GF14" s="328"/>
      <c r="GG14" s="328"/>
      <c r="GH14" s="328"/>
      <c r="GI14" s="328"/>
      <c r="GJ14" s="328"/>
      <c r="GK14" s="328"/>
      <c r="GL14" s="328"/>
      <c r="GM14" s="328"/>
      <c r="GN14" s="328"/>
      <c r="GO14" s="328"/>
      <c r="GP14" s="328"/>
      <c r="GQ14" s="328"/>
      <c r="GR14" s="328"/>
      <c r="GS14" s="328"/>
      <c r="GT14" s="328"/>
      <c r="GU14" s="328"/>
      <c r="GV14" s="328"/>
      <c r="GW14" s="328"/>
      <c r="GX14" s="328"/>
      <c r="GY14" s="328"/>
    </row>
    <row r="15" spans="1:161" s="30" customFormat="1" ht="39.75" customHeight="1">
      <c r="A15" s="289"/>
      <c r="B15" s="290"/>
      <c r="C15" s="290"/>
      <c r="D15" s="290"/>
      <c r="E15" s="290"/>
      <c r="F15" s="291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  <c r="Y15" s="289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289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1"/>
      <c r="BF15" s="274" t="s">
        <v>41</v>
      </c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 t="s">
        <v>42</v>
      </c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 t="s">
        <v>43</v>
      </c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89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1"/>
      <c r="DY15" s="289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1"/>
      <c r="EO15" s="289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</row>
    <row r="16" spans="1:161" s="31" customFormat="1" ht="12.75">
      <c r="A16" s="297">
        <v>1</v>
      </c>
      <c r="B16" s="297"/>
      <c r="C16" s="297"/>
      <c r="D16" s="297"/>
      <c r="E16" s="297"/>
      <c r="F16" s="297"/>
      <c r="G16" s="297">
        <v>2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>
        <v>3</v>
      </c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>
        <v>4</v>
      </c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>
        <v>5</v>
      </c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>
        <v>6</v>
      </c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>
        <v>7</v>
      </c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>
        <v>8</v>
      </c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>
        <v>9</v>
      </c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>
        <v>10</v>
      </c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</row>
    <row r="17" spans="1:161" s="31" customFormat="1" ht="15.75">
      <c r="A17" s="317" t="s">
        <v>276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9"/>
    </row>
    <row r="18" spans="1:161" s="75" customFormat="1" ht="15" customHeight="1">
      <c r="A18" s="304" t="s">
        <v>147</v>
      </c>
      <c r="B18" s="304"/>
      <c r="C18" s="304"/>
      <c r="D18" s="304"/>
      <c r="E18" s="304"/>
      <c r="F18" s="304"/>
      <c r="G18" s="305" t="s">
        <v>237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6">
        <v>1</v>
      </c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0">
        <f aca="true" t="shared" si="0" ref="AO18:AO25">BF18+BX18+CQ18+DI18</f>
        <v>47640</v>
      </c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>
        <v>32000</v>
      </c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>
        <v>1280</v>
      </c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>
        <v>14360</v>
      </c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>
        <v>0</v>
      </c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1">
        <f>(BF18+BX18+CQ18+DI18)*15%</f>
        <v>7146</v>
      </c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3"/>
      <c r="EO18" s="300">
        <f>(AO18+DY18)*Y18*12</f>
        <v>657432</v>
      </c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</row>
    <row r="19" spans="1:161" s="75" customFormat="1" ht="30" customHeight="1">
      <c r="A19" s="304" t="s">
        <v>151</v>
      </c>
      <c r="B19" s="304"/>
      <c r="C19" s="304"/>
      <c r="D19" s="304"/>
      <c r="E19" s="304"/>
      <c r="F19" s="304"/>
      <c r="G19" s="305" t="s">
        <v>238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6">
        <v>3.5</v>
      </c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0">
        <f t="shared" si="0"/>
        <v>23347</v>
      </c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>
        <v>7487</v>
      </c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>
        <v>0</v>
      </c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>
        <v>9015.43</v>
      </c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>
        <v>6844.57</v>
      </c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1">
        <f aca="true" t="shared" si="1" ref="DY19:DY44">(BF19+BX19+CQ19+DI19)*15%</f>
        <v>3502.0499999999997</v>
      </c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3"/>
      <c r="EO19" s="300">
        <f>(AO19+DY19)*Y19*12</f>
        <v>1127660.1</v>
      </c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</row>
    <row r="20" spans="1:161" s="75" customFormat="1" ht="24" customHeight="1">
      <c r="A20" s="304" t="s">
        <v>157</v>
      </c>
      <c r="B20" s="304"/>
      <c r="C20" s="304"/>
      <c r="D20" s="304"/>
      <c r="E20" s="304"/>
      <c r="F20" s="304"/>
      <c r="G20" s="305" t="s">
        <v>251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6">
        <v>2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0">
        <f t="shared" si="0"/>
        <v>23346.949999999997</v>
      </c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>
        <v>7487</v>
      </c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>
        <v>0</v>
      </c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>
        <v>9015.38</v>
      </c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>
        <v>6844.57</v>
      </c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1">
        <f t="shared" si="1"/>
        <v>3502.0424999999996</v>
      </c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3"/>
      <c r="EO20" s="300">
        <f>(AO20+DY20)*Y20*12</f>
        <v>644375.82</v>
      </c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</row>
    <row r="21" spans="1:161" s="75" customFormat="1" ht="15" customHeight="1">
      <c r="A21" s="304" t="s">
        <v>259</v>
      </c>
      <c r="B21" s="304"/>
      <c r="C21" s="304"/>
      <c r="D21" s="304"/>
      <c r="E21" s="304"/>
      <c r="F21" s="304"/>
      <c r="G21" s="305" t="s">
        <v>239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6">
        <v>30.4</v>
      </c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0">
        <f t="shared" si="0"/>
        <v>23997.25</v>
      </c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>
        <v>7946</v>
      </c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>
        <v>0</v>
      </c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>
        <v>9206.66</v>
      </c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>
        <v>6844.59</v>
      </c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1">
        <f t="shared" si="1"/>
        <v>3599.5875</v>
      </c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3"/>
      <c r="EO21" s="300">
        <f>(AO21+DY21)*Y21*12-0.18</f>
        <v>10067326.14</v>
      </c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</row>
    <row r="22" spans="1:161" s="75" customFormat="1" ht="13.5" customHeight="1">
      <c r="A22" s="304" t="s">
        <v>260</v>
      </c>
      <c r="B22" s="304"/>
      <c r="C22" s="304"/>
      <c r="D22" s="304"/>
      <c r="E22" s="304"/>
      <c r="F22" s="304"/>
      <c r="G22" s="305" t="s">
        <v>240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6">
        <v>1</v>
      </c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0">
        <f t="shared" si="0"/>
        <v>24644.92</v>
      </c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>
        <v>8429</v>
      </c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>
        <v>0</v>
      </c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>
        <v>9371.35</v>
      </c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>
        <v>6844.57</v>
      </c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1">
        <f t="shared" si="1"/>
        <v>3696.7379999999994</v>
      </c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3"/>
      <c r="EO22" s="300">
        <f>(AO22+DY22)*Y22*12</f>
        <v>340099.89599999995</v>
      </c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</row>
    <row r="23" spans="1:161" s="75" customFormat="1" ht="12.75" customHeight="1">
      <c r="A23" s="304" t="s">
        <v>261</v>
      </c>
      <c r="B23" s="304"/>
      <c r="C23" s="304"/>
      <c r="D23" s="304"/>
      <c r="E23" s="304"/>
      <c r="F23" s="304"/>
      <c r="G23" s="305" t="s">
        <v>241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6">
        <v>3</v>
      </c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0">
        <f t="shared" si="0"/>
        <v>24658.6</v>
      </c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>
        <v>8429</v>
      </c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>
        <v>0</v>
      </c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>
        <v>9385.03</v>
      </c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>
        <v>6844.57</v>
      </c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1">
        <f t="shared" si="1"/>
        <v>3698.7899999999995</v>
      </c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3"/>
      <c r="EO23" s="300">
        <f>(AO23+DY23)*Y23*12</f>
        <v>1020866.04</v>
      </c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</row>
    <row r="24" spans="1:161" s="75" customFormat="1" ht="54" customHeight="1">
      <c r="A24" s="304" t="s">
        <v>262</v>
      </c>
      <c r="B24" s="304"/>
      <c r="C24" s="304"/>
      <c r="D24" s="304"/>
      <c r="E24" s="304"/>
      <c r="F24" s="304"/>
      <c r="G24" s="305" t="s">
        <v>252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6">
        <v>1</v>
      </c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0">
        <f t="shared" si="0"/>
        <v>37080</v>
      </c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>
        <v>22400</v>
      </c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>
        <v>0</v>
      </c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>
        <v>14680</v>
      </c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>
        <v>0</v>
      </c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>
        <f t="shared" si="1"/>
        <v>5562</v>
      </c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>
        <f>((AO24+DY24)*Y24*12)</f>
        <v>511704</v>
      </c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</row>
    <row r="25" spans="1:161" s="75" customFormat="1" ht="14.25" customHeight="1">
      <c r="A25" s="304" t="s">
        <v>263</v>
      </c>
      <c r="B25" s="304"/>
      <c r="C25" s="304"/>
      <c r="D25" s="304"/>
      <c r="E25" s="304"/>
      <c r="F25" s="304"/>
      <c r="G25" s="305" t="s">
        <v>253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6">
        <v>17.75</v>
      </c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0">
        <f t="shared" si="0"/>
        <v>11280</v>
      </c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>
        <v>4246</v>
      </c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>
        <v>0</v>
      </c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>
        <v>4428.82</v>
      </c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>
        <v>2605.18</v>
      </c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1">
        <f t="shared" si="1"/>
        <v>1692</v>
      </c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3"/>
      <c r="EO25" s="300">
        <f>((AO25+DY25)*Y25*12)</f>
        <v>2763036</v>
      </c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</row>
    <row r="26" spans="1:161" s="75" customFormat="1" ht="14.25" customHeight="1">
      <c r="A26" s="304"/>
      <c r="B26" s="304"/>
      <c r="C26" s="304"/>
      <c r="D26" s="304"/>
      <c r="E26" s="304"/>
      <c r="F26" s="304"/>
      <c r="G26" s="314" t="s">
        <v>275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16">
        <f>SUM(AO18:AO25)</f>
        <v>215994.72</v>
      </c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1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3"/>
      <c r="EO26" s="316">
        <f>SUM(EO18:EO25)</f>
        <v>17132499.996</v>
      </c>
      <c r="EP26" s="316"/>
      <c r="EQ26" s="316"/>
      <c r="ER26" s="316"/>
      <c r="ES26" s="316"/>
      <c r="ET26" s="316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</row>
    <row r="27" spans="1:161" s="75" customFormat="1" ht="14.25" customHeight="1">
      <c r="A27" s="320" t="s">
        <v>277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2"/>
    </row>
    <row r="28" spans="1:161" s="75" customFormat="1" ht="39.75" customHeight="1">
      <c r="A28" s="311" t="s">
        <v>147</v>
      </c>
      <c r="B28" s="311"/>
      <c r="C28" s="311"/>
      <c r="D28" s="311"/>
      <c r="E28" s="311"/>
      <c r="F28" s="311"/>
      <c r="G28" s="312" t="s">
        <v>242</v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3">
        <v>1</v>
      </c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07">
        <f t="shared" si="1"/>
        <v>0</v>
      </c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9"/>
      <c r="EO28" s="310">
        <f>((AO28+DY28)*Y28*12)</f>
        <v>0</v>
      </c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</row>
    <row r="29" spans="1:161" s="75" customFormat="1" ht="39.75" customHeight="1">
      <c r="A29" s="311" t="s">
        <v>151</v>
      </c>
      <c r="B29" s="311"/>
      <c r="C29" s="311"/>
      <c r="D29" s="311"/>
      <c r="E29" s="311"/>
      <c r="F29" s="311"/>
      <c r="G29" s="312" t="s">
        <v>353</v>
      </c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3">
        <v>1</v>
      </c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07">
        <f>(BF29+BX29+CQ29+DI29)*15%</f>
        <v>0</v>
      </c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9"/>
      <c r="EO29" s="310">
        <f>((AO29+DY29)*Y29*12)</f>
        <v>0</v>
      </c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</row>
    <row r="30" spans="1:161" s="75" customFormat="1" ht="39.75" customHeight="1">
      <c r="A30" s="311" t="s">
        <v>157</v>
      </c>
      <c r="B30" s="311"/>
      <c r="C30" s="311"/>
      <c r="D30" s="311"/>
      <c r="E30" s="311"/>
      <c r="F30" s="311"/>
      <c r="G30" s="312" t="s">
        <v>357</v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>
        <v>2.3</v>
      </c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07">
        <f>(BF30+BX30+CQ30+DI30)*15%</f>
        <v>0</v>
      </c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9"/>
      <c r="EO30" s="310">
        <f>(AO30+DY30)*Y30*1</f>
        <v>0</v>
      </c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0"/>
    </row>
    <row r="31" spans="1:161" s="75" customFormat="1" ht="39" customHeight="1">
      <c r="A31" s="311" t="s">
        <v>151</v>
      </c>
      <c r="B31" s="311"/>
      <c r="C31" s="311"/>
      <c r="D31" s="311"/>
      <c r="E31" s="311"/>
      <c r="F31" s="311"/>
      <c r="G31" s="312" t="s">
        <v>254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3">
        <v>3</v>
      </c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07">
        <f t="shared" si="1"/>
        <v>0</v>
      </c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9"/>
      <c r="EO31" s="310">
        <f>(AO31+DY31)*Y31*12</f>
        <v>0</v>
      </c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</row>
    <row r="32" spans="1:161" s="75" customFormat="1" ht="27" customHeight="1">
      <c r="A32" s="311" t="s">
        <v>157</v>
      </c>
      <c r="B32" s="311"/>
      <c r="C32" s="311"/>
      <c r="D32" s="311"/>
      <c r="E32" s="311"/>
      <c r="F32" s="311"/>
      <c r="G32" s="312" t="s">
        <v>255</v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3">
        <v>1</v>
      </c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07">
        <f t="shared" si="1"/>
        <v>0</v>
      </c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9"/>
      <c r="EO32" s="310">
        <f>(AO32+DY32)*Y32*12</f>
        <v>0</v>
      </c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0"/>
    </row>
    <row r="33" spans="1:161" s="75" customFormat="1" ht="38.25" customHeight="1">
      <c r="A33" s="311" t="s">
        <v>259</v>
      </c>
      <c r="B33" s="311"/>
      <c r="C33" s="311"/>
      <c r="D33" s="311"/>
      <c r="E33" s="311"/>
      <c r="F33" s="311"/>
      <c r="G33" s="312" t="s">
        <v>256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3">
        <v>1</v>
      </c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07">
        <f t="shared" si="1"/>
        <v>0</v>
      </c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9"/>
      <c r="EO33" s="310">
        <f>(AO33+DY33)*Y33*12</f>
        <v>0</v>
      </c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</row>
    <row r="34" spans="1:161" s="75" customFormat="1" ht="15" customHeight="1">
      <c r="A34" s="311" t="s">
        <v>260</v>
      </c>
      <c r="B34" s="311"/>
      <c r="C34" s="311"/>
      <c r="D34" s="311"/>
      <c r="E34" s="311"/>
      <c r="F34" s="311"/>
      <c r="G34" s="312" t="s">
        <v>257</v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>
        <v>1</v>
      </c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07">
        <f t="shared" si="1"/>
        <v>0</v>
      </c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9"/>
      <c r="EO34" s="310">
        <f>(AO34+DY34)*Y34*12</f>
        <v>0</v>
      </c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</row>
    <row r="35" spans="1:161" s="75" customFormat="1" ht="15" customHeight="1">
      <c r="A35" s="311" t="s">
        <v>261</v>
      </c>
      <c r="B35" s="311"/>
      <c r="C35" s="311"/>
      <c r="D35" s="311"/>
      <c r="E35" s="311"/>
      <c r="F35" s="311"/>
      <c r="G35" s="312" t="s">
        <v>243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>
        <v>3.5</v>
      </c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07">
        <f t="shared" si="1"/>
        <v>0</v>
      </c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9"/>
      <c r="EO35" s="310">
        <f>(AO35+DY35)*Y35*12</f>
        <v>0</v>
      </c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</row>
    <row r="36" spans="1:161" s="75" customFormat="1" ht="54" customHeight="1">
      <c r="A36" s="311" t="s">
        <v>262</v>
      </c>
      <c r="B36" s="311"/>
      <c r="C36" s="311"/>
      <c r="D36" s="311"/>
      <c r="E36" s="311"/>
      <c r="F36" s="311"/>
      <c r="G36" s="312" t="s">
        <v>258</v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>
        <v>4.5</v>
      </c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07">
        <f t="shared" si="1"/>
        <v>0</v>
      </c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9"/>
      <c r="EO36" s="310">
        <f>((AO36+DY36)*Y36*12)</f>
        <v>0</v>
      </c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0"/>
    </row>
    <row r="37" spans="1:161" s="75" customFormat="1" ht="15" customHeight="1">
      <c r="A37" s="311" t="s">
        <v>263</v>
      </c>
      <c r="B37" s="311"/>
      <c r="C37" s="311"/>
      <c r="D37" s="311"/>
      <c r="E37" s="311"/>
      <c r="F37" s="311"/>
      <c r="G37" s="312" t="s">
        <v>244</v>
      </c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3">
        <v>0.5</v>
      </c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07">
        <f t="shared" si="1"/>
        <v>0</v>
      </c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9"/>
      <c r="EO37" s="310">
        <f>(AO37+DY37)*Y37*12</f>
        <v>0</v>
      </c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0"/>
    </row>
    <row r="38" spans="1:179" s="75" customFormat="1" ht="15" customHeight="1">
      <c r="A38" s="311" t="s">
        <v>264</v>
      </c>
      <c r="B38" s="311"/>
      <c r="C38" s="311"/>
      <c r="D38" s="311"/>
      <c r="E38" s="311"/>
      <c r="F38" s="311"/>
      <c r="G38" s="312" t="s">
        <v>245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3">
        <v>1.5</v>
      </c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07">
        <f t="shared" si="1"/>
        <v>0</v>
      </c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9"/>
      <c r="EO38" s="310">
        <f>((AO38+DY38)*Y38*12)</f>
        <v>0</v>
      </c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0"/>
      <c r="FW38" s="108"/>
    </row>
    <row r="39" spans="1:179" s="75" customFormat="1" ht="15" customHeight="1">
      <c r="A39" s="311" t="s">
        <v>79</v>
      </c>
      <c r="B39" s="311"/>
      <c r="C39" s="311"/>
      <c r="D39" s="311"/>
      <c r="E39" s="311"/>
      <c r="F39" s="311"/>
      <c r="G39" s="312" t="s">
        <v>373</v>
      </c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3">
        <v>1.5</v>
      </c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07">
        <f t="shared" si="1"/>
        <v>0</v>
      </c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9"/>
      <c r="EO39" s="310">
        <f>((AO39+DY39)*Y39*12)</f>
        <v>0</v>
      </c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  <c r="FB39" s="310"/>
      <c r="FC39" s="310"/>
      <c r="FD39" s="310"/>
      <c r="FE39" s="310"/>
      <c r="FW39" s="108"/>
    </row>
    <row r="40" spans="1:161" s="75" customFormat="1" ht="15" customHeight="1">
      <c r="A40" s="311" t="s">
        <v>265</v>
      </c>
      <c r="B40" s="311"/>
      <c r="C40" s="311"/>
      <c r="D40" s="311"/>
      <c r="E40" s="311"/>
      <c r="F40" s="311"/>
      <c r="G40" s="312" t="s">
        <v>246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3">
        <v>1.5</v>
      </c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07">
        <f t="shared" si="1"/>
        <v>0</v>
      </c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9"/>
      <c r="EO40" s="310">
        <f>(AO40+DY40)*Y40*12</f>
        <v>0</v>
      </c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0"/>
    </row>
    <row r="41" spans="1:161" s="75" customFormat="1" ht="15" customHeight="1">
      <c r="A41" s="311" t="s">
        <v>266</v>
      </c>
      <c r="B41" s="311"/>
      <c r="C41" s="311"/>
      <c r="D41" s="311"/>
      <c r="E41" s="311"/>
      <c r="F41" s="311"/>
      <c r="G41" s="312" t="s">
        <v>247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>
        <v>6</v>
      </c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07">
        <f t="shared" si="1"/>
        <v>0</v>
      </c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9"/>
      <c r="EO41" s="310">
        <f>(AO41+DY41)*Y41*12</f>
        <v>0</v>
      </c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</row>
    <row r="42" spans="1:161" s="75" customFormat="1" ht="15" customHeight="1">
      <c r="A42" s="311" t="s">
        <v>267</v>
      </c>
      <c r="B42" s="311"/>
      <c r="C42" s="311"/>
      <c r="D42" s="311"/>
      <c r="E42" s="311"/>
      <c r="F42" s="311"/>
      <c r="G42" s="312" t="s">
        <v>248</v>
      </c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>
        <v>2</v>
      </c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07">
        <f t="shared" si="1"/>
        <v>0</v>
      </c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9"/>
      <c r="EO42" s="310">
        <f>(AO42+DY42)*Y42*12</f>
        <v>0</v>
      </c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0"/>
    </row>
    <row r="43" spans="1:161" s="75" customFormat="1" ht="15" customHeight="1">
      <c r="A43" s="311" t="s">
        <v>268</v>
      </c>
      <c r="B43" s="311"/>
      <c r="C43" s="311"/>
      <c r="D43" s="311"/>
      <c r="E43" s="311"/>
      <c r="F43" s="311"/>
      <c r="G43" s="312" t="s">
        <v>249</v>
      </c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>
        <v>1</v>
      </c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07">
        <f t="shared" si="1"/>
        <v>0</v>
      </c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9"/>
      <c r="EO43" s="310">
        <f>(AO43+DY43)*Y43*12</f>
        <v>0</v>
      </c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0"/>
    </row>
    <row r="44" spans="1:161" s="75" customFormat="1" ht="27" customHeight="1">
      <c r="A44" s="311" t="s">
        <v>372</v>
      </c>
      <c r="B44" s="311"/>
      <c r="C44" s="311"/>
      <c r="D44" s="311"/>
      <c r="E44" s="311"/>
      <c r="F44" s="311"/>
      <c r="G44" s="312" t="s">
        <v>250</v>
      </c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3">
        <v>1</v>
      </c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07">
        <f t="shared" si="1"/>
        <v>0</v>
      </c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9"/>
      <c r="EO44" s="310">
        <f>((AO44+DY44)*Y44*12)</f>
        <v>0</v>
      </c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</row>
    <row r="45" spans="1:161" s="75" customFormat="1" ht="15" customHeight="1">
      <c r="A45" s="323" t="s">
        <v>275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5"/>
      <c r="Y45" s="296" t="s">
        <v>124</v>
      </c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327">
        <f>SUM(AO28:AO44)</f>
        <v>0</v>
      </c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296" t="s">
        <v>124</v>
      </c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 t="s">
        <v>124</v>
      </c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 t="s">
        <v>124</v>
      </c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 t="s">
        <v>124</v>
      </c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 t="s">
        <v>124</v>
      </c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327">
        <f>SUM(EO28:EO44)</f>
        <v>0</v>
      </c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</row>
    <row r="46" spans="1:161" s="32" customFormat="1" ht="15" customHeight="1">
      <c r="A46" s="323" t="s">
        <v>278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5"/>
      <c r="Y46" s="296" t="s">
        <v>124</v>
      </c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327">
        <f>AO26+AO45</f>
        <v>215994.72</v>
      </c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296" t="s">
        <v>124</v>
      </c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 t="s">
        <v>124</v>
      </c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 t="s">
        <v>124</v>
      </c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 t="s">
        <v>124</v>
      </c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 t="s">
        <v>124</v>
      </c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327">
        <f>EO26+EO45</f>
        <v>17132499.996</v>
      </c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6"/>
    </row>
  </sheetData>
  <sheetProtection/>
  <mergeCells count="310">
    <mergeCell ref="A3:FE3"/>
    <mergeCell ref="A5:FE5"/>
    <mergeCell ref="X7:FE7"/>
    <mergeCell ref="A9:AO9"/>
    <mergeCell ref="AP9:FE9"/>
    <mergeCell ref="A11:FE11"/>
    <mergeCell ref="A13:F15"/>
    <mergeCell ref="G13:X15"/>
    <mergeCell ref="Y13:AN15"/>
    <mergeCell ref="AO13:DH13"/>
    <mergeCell ref="DI13:DX15"/>
    <mergeCell ref="DY13:EN15"/>
    <mergeCell ref="EO13:FE15"/>
    <mergeCell ref="FS13:HA13"/>
    <mergeCell ref="AO14:BE15"/>
    <mergeCell ref="BF14:DH14"/>
    <mergeCell ref="FT14:GY14"/>
    <mergeCell ref="BF15:BW15"/>
    <mergeCell ref="BX15:CP15"/>
    <mergeCell ref="CQ15:DH15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EN16"/>
    <mergeCell ref="EO16:FE16"/>
    <mergeCell ref="A17:FE17"/>
    <mergeCell ref="A18:F18"/>
    <mergeCell ref="G18:X18"/>
    <mergeCell ref="Y18:AN18"/>
    <mergeCell ref="AO18:BE18"/>
    <mergeCell ref="BF18:BW18"/>
    <mergeCell ref="BX18:CP18"/>
    <mergeCell ref="CQ18:DH18"/>
    <mergeCell ref="DI18:DX18"/>
    <mergeCell ref="DY18:EN18"/>
    <mergeCell ref="EO18:FE18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A42:F42"/>
    <mergeCell ref="G42:X42"/>
    <mergeCell ref="Y42:AN42"/>
    <mergeCell ref="AO42:BE42"/>
    <mergeCell ref="BF42:BW42"/>
    <mergeCell ref="BX42:CP42"/>
    <mergeCell ref="CQ42:DH42"/>
    <mergeCell ref="DI42:DX42"/>
    <mergeCell ref="DY42:EN42"/>
    <mergeCell ref="EO42:FE42"/>
    <mergeCell ref="A43:F43"/>
    <mergeCell ref="G43:X43"/>
    <mergeCell ref="Y43:AN43"/>
    <mergeCell ref="AO43:BE43"/>
    <mergeCell ref="BF43:BW43"/>
    <mergeCell ref="BX43:CP43"/>
    <mergeCell ref="EO43:FE43"/>
    <mergeCell ref="A44:F44"/>
    <mergeCell ref="G44:X44"/>
    <mergeCell ref="Y44:AN44"/>
    <mergeCell ref="AO44:BE44"/>
    <mergeCell ref="BF44:BW44"/>
    <mergeCell ref="BX44:CP44"/>
    <mergeCell ref="DY44:EN44"/>
    <mergeCell ref="EO44:FE44"/>
    <mergeCell ref="CQ45:DH45"/>
    <mergeCell ref="CQ43:DH43"/>
    <mergeCell ref="DI43:DX43"/>
    <mergeCell ref="CQ44:DH44"/>
    <mergeCell ref="DI44:DX44"/>
    <mergeCell ref="DY43:EN43"/>
    <mergeCell ref="Y46:AN46"/>
    <mergeCell ref="AO46:BE46"/>
    <mergeCell ref="BF46:BW46"/>
    <mergeCell ref="BX46:CP46"/>
    <mergeCell ref="AO45:BE45"/>
    <mergeCell ref="BF45:BW45"/>
    <mergeCell ref="BX45:CP45"/>
    <mergeCell ref="CQ46:DH46"/>
    <mergeCell ref="DI46:DX46"/>
    <mergeCell ref="A45:X45"/>
    <mergeCell ref="Y45:AN45"/>
    <mergeCell ref="DY46:EN46"/>
    <mergeCell ref="EO46:FE46"/>
    <mergeCell ref="DI45:DX45"/>
    <mergeCell ref="DY45:EN45"/>
    <mergeCell ref="EO45:FE45"/>
    <mergeCell ref="A46:X46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R268"/>
  <sheetViews>
    <sheetView view="pageBreakPreview" zoomScale="96" zoomScaleSheetLayoutView="96" zoomScalePageLayoutView="0" workbookViewId="0" topLeftCell="A1">
      <selection activeCell="A209" sqref="A209:DA210"/>
    </sheetView>
  </sheetViews>
  <sheetFormatPr defaultColWidth="0.875" defaultRowHeight="12.75"/>
  <cols>
    <col min="1" max="22" width="0.875" style="26" customWidth="1"/>
    <col min="23" max="23" width="2.125" style="26" customWidth="1"/>
    <col min="24" max="52" width="0.875" style="26" customWidth="1"/>
    <col min="53" max="53" width="2.625" style="26" customWidth="1"/>
    <col min="54" max="70" width="0.875" style="26" customWidth="1"/>
    <col min="71" max="71" width="2.75390625" style="26" customWidth="1"/>
    <col min="72" max="81" width="0.875" style="26" customWidth="1"/>
    <col min="82" max="82" width="2.00390625" style="26" bestFit="1" customWidth="1"/>
    <col min="83" max="89" width="0.875" style="26" customWidth="1"/>
    <col min="90" max="90" width="0.875" style="26" hidden="1" customWidth="1"/>
    <col min="91" max="94" width="0.875" style="26" customWidth="1"/>
    <col min="95" max="95" width="8.125" style="26" bestFit="1" customWidth="1"/>
    <col min="96" max="103" width="0.875" style="26" customWidth="1"/>
    <col min="104" max="104" width="0.74609375" style="26" customWidth="1"/>
    <col min="105" max="105" width="0.12890625" style="26" customWidth="1"/>
    <col min="106" max="109" width="0.875" style="26" customWidth="1"/>
    <col min="110" max="110" width="13.75390625" style="26" customWidth="1"/>
    <col min="111" max="111" width="0.875" style="26" customWidth="1"/>
    <col min="112" max="112" width="0.37109375" style="26" customWidth="1"/>
    <col min="113" max="113" width="0.875" style="26" hidden="1" customWidth="1"/>
    <col min="114" max="114" width="0.74609375" style="26" hidden="1" customWidth="1"/>
    <col min="115" max="117" width="0.875" style="26" hidden="1" customWidth="1"/>
    <col min="118" max="118" width="4.625" style="26" hidden="1" customWidth="1"/>
    <col min="119" max="121" width="0.875" style="26" hidden="1" customWidth="1"/>
    <col min="122" max="133" width="0.875" style="26" customWidth="1"/>
    <col min="134" max="134" width="0.37109375" style="26" customWidth="1"/>
    <col min="135" max="135" width="0.875" style="26" hidden="1" customWidth="1"/>
    <col min="136" max="136" width="0.875" style="26" customWidth="1"/>
    <col min="137" max="137" width="1.37890625" style="26" customWidth="1"/>
    <col min="138" max="139" width="0.875" style="26" customWidth="1"/>
    <col min="140" max="140" width="1.25" style="26" customWidth="1"/>
    <col min="141" max="155" width="0.875" style="26" customWidth="1"/>
    <col min="156" max="156" width="11.625" style="26" customWidth="1"/>
    <col min="157" max="157" width="14.625" style="26" customWidth="1"/>
    <col min="158" max="158" width="11.25390625" style="26" customWidth="1"/>
    <col min="159" max="16384" width="0.875" style="26" customWidth="1"/>
  </cols>
  <sheetData>
    <row r="1" spans="1:105" s="29" customFormat="1" ht="15">
      <c r="A1" s="330" t="s">
        <v>137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</row>
    <row r="2" ht="10.5" customHeight="1"/>
    <row r="3" spans="1:105" s="30" customFormat="1" ht="45" customHeight="1">
      <c r="A3" s="283" t="s">
        <v>133</v>
      </c>
      <c r="B3" s="284"/>
      <c r="C3" s="284"/>
      <c r="D3" s="284"/>
      <c r="E3" s="284"/>
      <c r="F3" s="285"/>
      <c r="G3" s="283" t="s">
        <v>138</v>
      </c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5"/>
      <c r="AE3" s="283" t="s">
        <v>73</v>
      </c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3" t="s">
        <v>139</v>
      </c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5"/>
      <c r="BT3" s="283" t="s">
        <v>140</v>
      </c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5"/>
      <c r="CJ3" s="283" t="s">
        <v>141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5"/>
    </row>
    <row r="4" spans="1:105" s="31" customFormat="1" ht="12.75">
      <c r="A4" s="297">
        <v>1</v>
      </c>
      <c r="B4" s="297"/>
      <c r="C4" s="297"/>
      <c r="D4" s="297"/>
      <c r="E4" s="297"/>
      <c r="F4" s="297"/>
      <c r="G4" s="297">
        <v>2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>
        <v>3</v>
      </c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>
        <v>4</v>
      </c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>
        <v>5</v>
      </c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>
        <v>6</v>
      </c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</row>
    <row r="5" spans="1:105" s="32" customFormat="1" ht="15" customHeight="1" hidden="1">
      <c r="A5" s="295"/>
      <c r="B5" s="295"/>
      <c r="C5" s="295"/>
      <c r="D5" s="295"/>
      <c r="E5" s="295"/>
      <c r="F5" s="295"/>
      <c r="G5" s="274">
        <v>0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96">
        <v>0</v>
      </c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>
        <v>0</v>
      </c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>
        <v>0</v>
      </c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>
        <v>0</v>
      </c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</row>
    <row r="6" spans="1:105" s="32" customFormat="1" ht="15" customHeight="1">
      <c r="A6" s="295"/>
      <c r="B6" s="295"/>
      <c r="C6" s="295"/>
      <c r="D6" s="295"/>
      <c r="E6" s="295"/>
      <c r="F6" s="295"/>
      <c r="G6" s="453" t="s">
        <v>136</v>
      </c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4"/>
      <c r="AE6" s="296" t="s">
        <v>124</v>
      </c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 t="s">
        <v>124</v>
      </c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 t="s">
        <v>124</v>
      </c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</row>
    <row r="7" ht="12" customHeight="1"/>
    <row r="8" spans="1:105" s="29" customFormat="1" ht="15">
      <c r="A8" s="330" t="s">
        <v>142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</row>
    <row r="9" spans="1:41" ht="1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105" s="30" customFormat="1" ht="55.5" customHeight="1">
      <c r="A10" s="455" t="s">
        <v>133</v>
      </c>
      <c r="B10" s="456"/>
      <c r="C10" s="456"/>
      <c r="D10" s="456"/>
      <c r="E10" s="456"/>
      <c r="F10" s="457"/>
      <c r="G10" s="455" t="s">
        <v>138</v>
      </c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7"/>
      <c r="AE10" s="455" t="s">
        <v>65</v>
      </c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7"/>
      <c r="AZ10" s="455" t="s">
        <v>66</v>
      </c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7"/>
      <c r="BR10" s="455" t="s">
        <v>143</v>
      </c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7"/>
      <c r="CJ10" s="455" t="s">
        <v>141</v>
      </c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7"/>
    </row>
    <row r="11" spans="1:105" s="31" customFormat="1" ht="12.75">
      <c r="A11" s="386">
        <v>1</v>
      </c>
      <c r="B11" s="386"/>
      <c r="C11" s="386"/>
      <c r="D11" s="386"/>
      <c r="E11" s="386"/>
      <c r="F11" s="386"/>
      <c r="G11" s="386">
        <v>2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>
        <v>3</v>
      </c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>
        <v>4</v>
      </c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>
        <v>5</v>
      </c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>
        <v>6</v>
      </c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</row>
    <row r="12" spans="1:105" s="32" customFormat="1" ht="14.25" customHeight="1">
      <c r="A12" s="458" t="s">
        <v>147</v>
      </c>
      <c r="B12" s="434"/>
      <c r="C12" s="434"/>
      <c r="D12" s="434"/>
      <c r="E12" s="434"/>
      <c r="F12" s="435"/>
      <c r="G12" s="455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7"/>
      <c r="AE12" s="471">
        <v>0</v>
      </c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2">
        <v>0</v>
      </c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39">
        <v>0</v>
      </c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>
        <f aca="true" t="shared" si="0" ref="CJ12:CJ17">AE12*AZ12*BR12</f>
        <v>0</v>
      </c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</row>
    <row r="13" spans="1:105" s="32" customFormat="1" ht="17.25" customHeight="1" hidden="1">
      <c r="A13" s="459"/>
      <c r="B13" s="460"/>
      <c r="C13" s="460"/>
      <c r="D13" s="460"/>
      <c r="E13" s="460"/>
      <c r="F13" s="461"/>
      <c r="G13" s="465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7"/>
      <c r="AE13" s="471">
        <v>1</v>
      </c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2">
        <v>1</v>
      </c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39">
        <v>7.42</v>
      </c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>
        <f t="shared" si="0"/>
        <v>7.42</v>
      </c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</row>
    <row r="14" spans="1:105" s="32" customFormat="1" ht="17.25" customHeight="1" hidden="1">
      <c r="A14" s="459"/>
      <c r="B14" s="460"/>
      <c r="C14" s="460"/>
      <c r="D14" s="460"/>
      <c r="E14" s="460"/>
      <c r="F14" s="461"/>
      <c r="G14" s="465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7"/>
      <c r="AE14" s="471">
        <v>1</v>
      </c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2">
        <v>4</v>
      </c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39">
        <v>57.5</v>
      </c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>
        <f t="shared" si="0"/>
        <v>230</v>
      </c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</row>
    <row r="15" spans="1:105" s="32" customFormat="1" ht="17.25" customHeight="1" hidden="1">
      <c r="A15" s="459"/>
      <c r="B15" s="460"/>
      <c r="C15" s="460"/>
      <c r="D15" s="460"/>
      <c r="E15" s="460"/>
      <c r="F15" s="461"/>
      <c r="G15" s="465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7"/>
      <c r="AE15" s="471">
        <v>1</v>
      </c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2">
        <v>2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39">
        <v>50.08</v>
      </c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>
        <f t="shared" si="0"/>
        <v>100.16</v>
      </c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</row>
    <row r="16" spans="1:105" s="32" customFormat="1" ht="17.25" customHeight="1" hidden="1">
      <c r="A16" s="459"/>
      <c r="B16" s="460"/>
      <c r="C16" s="460"/>
      <c r="D16" s="460"/>
      <c r="E16" s="460"/>
      <c r="F16" s="461"/>
      <c r="G16" s="465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7"/>
      <c r="AE16" s="471">
        <v>1</v>
      </c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2">
        <v>8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39">
        <v>57.5</v>
      </c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>
        <f t="shared" si="0"/>
        <v>460</v>
      </c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</row>
    <row r="17" spans="1:105" s="32" customFormat="1" ht="17.25" customHeight="1" hidden="1">
      <c r="A17" s="462"/>
      <c r="B17" s="463"/>
      <c r="C17" s="463"/>
      <c r="D17" s="463"/>
      <c r="E17" s="463"/>
      <c r="F17" s="464"/>
      <c r="G17" s="468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70"/>
      <c r="AE17" s="471">
        <v>1</v>
      </c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2">
        <v>1</v>
      </c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39">
        <v>42.16</v>
      </c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>
        <f t="shared" si="0"/>
        <v>42.16</v>
      </c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</row>
    <row r="18" spans="1:105" s="32" customFormat="1" ht="15" customHeight="1">
      <c r="A18" s="295"/>
      <c r="B18" s="295"/>
      <c r="C18" s="295"/>
      <c r="D18" s="295"/>
      <c r="E18" s="295"/>
      <c r="F18" s="295"/>
      <c r="G18" s="453" t="s">
        <v>136</v>
      </c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4"/>
      <c r="AE18" s="296" t="s">
        <v>124</v>
      </c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 t="s">
        <v>124</v>
      </c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 t="s">
        <v>124</v>
      </c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473">
        <v>0</v>
      </c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</row>
    <row r="19" ht="12" customHeight="1"/>
    <row r="20" spans="1:105" s="29" customFormat="1" ht="41.25" customHeight="1">
      <c r="A20" s="447" t="s">
        <v>144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</row>
    <row r="21" ht="12.75" customHeight="1"/>
    <row r="22" spans="1:136" ht="15" customHeight="1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 t="s">
        <v>276</v>
      </c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79"/>
      <c r="DB22" s="475" t="s">
        <v>277</v>
      </c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6"/>
      <c r="EE22" s="476"/>
      <c r="EF22" s="477"/>
    </row>
    <row r="23" spans="1:136" ht="66" customHeight="1">
      <c r="A23" s="283" t="s">
        <v>133</v>
      </c>
      <c r="B23" s="284"/>
      <c r="C23" s="284"/>
      <c r="D23" s="284"/>
      <c r="E23" s="284"/>
      <c r="F23" s="285"/>
      <c r="G23" s="283" t="s">
        <v>46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5"/>
      <c r="BW23" s="283" t="s">
        <v>145</v>
      </c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5"/>
      <c r="CM23" s="283" t="s">
        <v>146</v>
      </c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5"/>
      <c r="DB23" s="283" t="s">
        <v>145</v>
      </c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5"/>
      <c r="DR23" s="283" t="s">
        <v>146</v>
      </c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5"/>
    </row>
    <row r="24" spans="1:136" s="24" customFormat="1" ht="12.75">
      <c r="A24" s="297">
        <v>1</v>
      </c>
      <c r="B24" s="297"/>
      <c r="C24" s="297"/>
      <c r="D24" s="297"/>
      <c r="E24" s="297"/>
      <c r="F24" s="297"/>
      <c r="G24" s="297">
        <v>2</v>
      </c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>
        <v>3</v>
      </c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>
        <v>4</v>
      </c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>
        <v>3</v>
      </c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>
        <v>4</v>
      </c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</row>
    <row r="25" spans="1:136" ht="15" customHeight="1">
      <c r="A25" s="295" t="s">
        <v>147</v>
      </c>
      <c r="B25" s="295"/>
      <c r="C25" s="295"/>
      <c r="D25" s="295"/>
      <c r="E25" s="295"/>
      <c r="F25" s="295"/>
      <c r="G25" s="33"/>
      <c r="H25" s="293" t="s">
        <v>47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4"/>
      <c r="BW25" s="478" t="s">
        <v>124</v>
      </c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/>
      <c r="DB25" s="478" t="s">
        <v>124</v>
      </c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  <c r="EF25" s="478"/>
    </row>
    <row r="26" spans="1:136" s="24" customFormat="1" ht="12.75">
      <c r="A26" s="479" t="s">
        <v>148</v>
      </c>
      <c r="B26" s="480"/>
      <c r="C26" s="480"/>
      <c r="D26" s="480"/>
      <c r="E26" s="480"/>
      <c r="F26" s="481"/>
      <c r="G26" s="34"/>
      <c r="H26" s="485" t="s">
        <v>7</v>
      </c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6"/>
      <c r="BW26" s="487">
        <v>17132500</v>
      </c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8"/>
      <c r="CL26" s="489"/>
      <c r="CM26" s="487">
        <f>BW26*22%</f>
        <v>3769150</v>
      </c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9"/>
      <c r="DB26" s="487">
        <v>0</v>
      </c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8"/>
      <c r="DQ26" s="489"/>
      <c r="DR26" s="487">
        <f>DB26*22%</f>
        <v>0</v>
      </c>
      <c r="DS26" s="488"/>
      <c r="DT26" s="488"/>
      <c r="DU26" s="488"/>
      <c r="DV26" s="488"/>
      <c r="DW26" s="488"/>
      <c r="DX26" s="488"/>
      <c r="DY26" s="488"/>
      <c r="DZ26" s="488"/>
      <c r="EA26" s="488"/>
      <c r="EB26" s="488"/>
      <c r="EC26" s="488"/>
      <c r="ED26" s="488"/>
      <c r="EE26" s="488"/>
      <c r="EF26" s="489"/>
    </row>
    <row r="27" spans="1:136" s="24" customFormat="1" ht="12.75">
      <c r="A27" s="482"/>
      <c r="B27" s="483"/>
      <c r="C27" s="483"/>
      <c r="D27" s="483"/>
      <c r="E27" s="483"/>
      <c r="F27" s="484"/>
      <c r="G27" s="35"/>
      <c r="H27" s="493" t="s">
        <v>48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4"/>
      <c r="BW27" s="490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2"/>
      <c r="CM27" s="490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2"/>
      <c r="DB27" s="490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2"/>
      <c r="DR27" s="490"/>
      <c r="DS27" s="491"/>
      <c r="DT27" s="491"/>
      <c r="DU27" s="491"/>
      <c r="DV27" s="491"/>
      <c r="DW27" s="491"/>
      <c r="DX27" s="491"/>
      <c r="DY27" s="491"/>
      <c r="DZ27" s="491"/>
      <c r="EA27" s="491"/>
      <c r="EB27" s="491"/>
      <c r="EC27" s="491"/>
      <c r="ED27" s="491"/>
      <c r="EE27" s="491"/>
      <c r="EF27" s="492"/>
    </row>
    <row r="28" spans="1:136" s="24" customFormat="1" ht="13.5" customHeight="1">
      <c r="A28" s="295" t="s">
        <v>149</v>
      </c>
      <c r="B28" s="295"/>
      <c r="C28" s="295"/>
      <c r="D28" s="295"/>
      <c r="E28" s="295"/>
      <c r="F28" s="295"/>
      <c r="G28" s="33"/>
      <c r="H28" s="234" t="s">
        <v>49</v>
      </c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5"/>
      <c r="BW28" s="495"/>
      <c r="BX28" s="495"/>
      <c r="BY28" s="495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495"/>
      <c r="CM28" s="495"/>
      <c r="CN28" s="495"/>
      <c r="CO28" s="495"/>
      <c r="CP28" s="495"/>
      <c r="CQ28" s="495"/>
      <c r="CR28" s="495"/>
      <c r="CS28" s="495"/>
      <c r="CT28" s="495"/>
      <c r="CU28" s="495"/>
      <c r="CV28" s="495"/>
      <c r="CW28" s="495"/>
      <c r="CX28" s="495"/>
      <c r="CY28" s="495"/>
      <c r="CZ28" s="495"/>
      <c r="DA28" s="495"/>
      <c r="DB28" s="495"/>
      <c r="DC28" s="495"/>
      <c r="DD28" s="495"/>
      <c r="DE28" s="495"/>
      <c r="DF28" s="495"/>
      <c r="DG28" s="495"/>
      <c r="DH28" s="495"/>
      <c r="DI28" s="495"/>
      <c r="DJ28" s="495"/>
      <c r="DK28" s="495"/>
      <c r="DL28" s="495"/>
      <c r="DM28" s="495"/>
      <c r="DN28" s="495"/>
      <c r="DO28" s="495"/>
      <c r="DP28" s="495"/>
      <c r="DQ28" s="495"/>
      <c r="DR28" s="495"/>
      <c r="DS28" s="495"/>
      <c r="DT28" s="495"/>
      <c r="DU28" s="495"/>
      <c r="DV28" s="495"/>
      <c r="DW28" s="495"/>
      <c r="DX28" s="495"/>
      <c r="DY28" s="495"/>
      <c r="DZ28" s="495"/>
      <c r="EA28" s="495"/>
      <c r="EB28" s="495"/>
      <c r="EC28" s="495"/>
      <c r="ED28" s="495"/>
      <c r="EE28" s="495"/>
      <c r="EF28" s="495"/>
    </row>
    <row r="29" spans="1:136" s="24" customFormat="1" ht="26.25" customHeight="1">
      <c r="A29" s="295" t="s">
        <v>150</v>
      </c>
      <c r="B29" s="295"/>
      <c r="C29" s="295"/>
      <c r="D29" s="295"/>
      <c r="E29" s="295"/>
      <c r="F29" s="295"/>
      <c r="G29" s="33"/>
      <c r="H29" s="234" t="s">
        <v>50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5"/>
      <c r="BW29" s="495"/>
      <c r="BX29" s="495"/>
      <c r="BY29" s="495"/>
      <c r="BZ29" s="495"/>
      <c r="CA29" s="495"/>
      <c r="CB29" s="495"/>
      <c r="CC29" s="495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495"/>
      <c r="DI29" s="495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5"/>
      <c r="DX29" s="495"/>
      <c r="DY29" s="495"/>
      <c r="DZ29" s="495"/>
      <c r="EA29" s="495"/>
      <c r="EB29" s="495"/>
      <c r="EC29" s="495"/>
      <c r="ED29" s="495"/>
      <c r="EE29" s="495"/>
      <c r="EF29" s="495"/>
    </row>
    <row r="30" spans="1:136" s="24" customFormat="1" ht="26.25" customHeight="1">
      <c r="A30" s="295" t="s">
        <v>151</v>
      </c>
      <c r="B30" s="295"/>
      <c r="C30" s="295"/>
      <c r="D30" s="295"/>
      <c r="E30" s="295"/>
      <c r="F30" s="295"/>
      <c r="G30" s="33"/>
      <c r="H30" s="293" t="s">
        <v>51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4"/>
      <c r="BW30" s="495" t="s">
        <v>124</v>
      </c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 t="s">
        <v>124</v>
      </c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5"/>
      <c r="DU30" s="495"/>
      <c r="DV30" s="495"/>
      <c r="DW30" s="495"/>
      <c r="DX30" s="495"/>
      <c r="DY30" s="495"/>
      <c r="DZ30" s="495"/>
      <c r="EA30" s="495"/>
      <c r="EB30" s="495"/>
      <c r="EC30" s="495"/>
      <c r="ED30" s="495"/>
      <c r="EE30" s="495"/>
      <c r="EF30" s="495"/>
    </row>
    <row r="31" spans="1:136" s="24" customFormat="1" ht="12.75">
      <c r="A31" s="479" t="s">
        <v>152</v>
      </c>
      <c r="B31" s="480"/>
      <c r="C31" s="480"/>
      <c r="D31" s="480"/>
      <c r="E31" s="480"/>
      <c r="F31" s="481"/>
      <c r="G31" s="34"/>
      <c r="H31" s="485" t="s">
        <v>7</v>
      </c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6"/>
      <c r="BW31" s="487">
        <v>17132500</v>
      </c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9"/>
      <c r="CM31" s="487">
        <f>(BW31*2.9%)-573.09</f>
        <v>496269.4099999999</v>
      </c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9"/>
      <c r="DB31" s="487">
        <v>0</v>
      </c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9"/>
      <c r="DR31" s="487">
        <f>(DB31*2.9%)</f>
        <v>0</v>
      </c>
      <c r="DS31" s="488"/>
      <c r="DT31" s="488"/>
      <c r="DU31" s="488"/>
      <c r="DV31" s="488"/>
      <c r="DW31" s="488"/>
      <c r="DX31" s="488"/>
      <c r="DY31" s="488"/>
      <c r="DZ31" s="488"/>
      <c r="EA31" s="488"/>
      <c r="EB31" s="488"/>
      <c r="EC31" s="488"/>
      <c r="ED31" s="488"/>
      <c r="EE31" s="488"/>
      <c r="EF31" s="489"/>
    </row>
    <row r="32" spans="1:136" s="24" customFormat="1" ht="25.5" customHeight="1">
      <c r="A32" s="482"/>
      <c r="B32" s="483"/>
      <c r="C32" s="483"/>
      <c r="D32" s="483"/>
      <c r="E32" s="483"/>
      <c r="F32" s="484"/>
      <c r="G32" s="35"/>
      <c r="H32" s="493" t="s">
        <v>52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4"/>
      <c r="BW32" s="490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2"/>
      <c r="CM32" s="490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2"/>
      <c r="DB32" s="490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2"/>
      <c r="DR32" s="490"/>
      <c r="DS32" s="491"/>
      <c r="DT32" s="491"/>
      <c r="DU32" s="491"/>
      <c r="DV32" s="491"/>
      <c r="DW32" s="491"/>
      <c r="DX32" s="491"/>
      <c r="DY32" s="491"/>
      <c r="DZ32" s="491"/>
      <c r="EA32" s="491"/>
      <c r="EB32" s="491"/>
      <c r="EC32" s="491"/>
      <c r="ED32" s="491"/>
      <c r="EE32" s="491"/>
      <c r="EF32" s="492"/>
    </row>
    <row r="33" spans="1:136" s="24" customFormat="1" ht="26.25" customHeight="1">
      <c r="A33" s="295" t="s">
        <v>153</v>
      </c>
      <c r="B33" s="295"/>
      <c r="C33" s="295"/>
      <c r="D33" s="295"/>
      <c r="E33" s="295"/>
      <c r="F33" s="295"/>
      <c r="G33" s="33"/>
      <c r="H33" s="234" t="s">
        <v>53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5"/>
      <c r="DG33" s="495"/>
      <c r="DH33" s="495"/>
      <c r="DI33" s="495"/>
      <c r="DJ33" s="495"/>
      <c r="DK33" s="495"/>
      <c r="DL33" s="495"/>
      <c r="DM33" s="495"/>
      <c r="DN33" s="495"/>
      <c r="DO33" s="495"/>
      <c r="DP33" s="495"/>
      <c r="DQ33" s="495"/>
      <c r="DR33" s="495"/>
      <c r="DS33" s="495"/>
      <c r="DT33" s="495"/>
      <c r="DU33" s="495"/>
      <c r="DV33" s="495"/>
      <c r="DW33" s="495"/>
      <c r="DX33" s="495"/>
      <c r="DY33" s="495"/>
      <c r="DZ33" s="495"/>
      <c r="EA33" s="495"/>
      <c r="EB33" s="495"/>
      <c r="EC33" s="495"/>
      <c r="ED33" s="495"/>
      <c r="EE33" s="495"/>
      <c r="EF33" s="495"/>
    </row>
    <row r="34" spans="1:136" s="24" customFormat="1" ht="27" customHeight="1">
      <c r="A34" s="295" t="s">
        <v>154</v>
      </c>
      <c r="B34" s="295"/>
      <c r="C34" s="295"/>
      <c r="D34" s="295"/>
      <c r="E34" s="295"/>
      <c r="F34" s="295"/>
      <c r="G34" s="33"/>
      <c r="H34" s="234" t="s">
        <v>54</v>
      </c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5"/>
      <c r="BW34" s="496">
        <v>17132500</v>
      </c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8"/>
      <c r="CM34" s="495">
        <f>BW34*0.2%</f>
        <v>34265</v>
      </c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5"/>
      <c r="DB34" s="496">
        <v>0</v>
      </c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8"/>
      <c r="DR34" s="495">
        <f>DB34*0.2%</f>
        <v>0</v>
      </c>
      <c r="DS34" s="495"/>
      <c r="DT34" s="495"/>
      <c r="DU34" s="495"/>
      <c r="DV34" s="495"/>
      <c r="DW34" s="495"/>
      <c r="DX34" s="495"/>
      <c r="DY34" s="495"/>
      <c r="DZ34" s="495"/>
      <c r="EA34" s="495"/>
      <c r="EB34" s="495"/>
      <c r="EC34" s="495"/>
      <c r="ED34" s="495"/>
      <c r="EE34" s="495"/>
      <c r="EF34" s="495"/>
    </row>
    <row r="35" spans="1:136" s="24" customFormat="1" ht="27" customHeight="1">
      <c r="A35" s="295" t="s">
        <v>155</v>
      </c>
      <c r="B35" s="295"/>
      <c r="C35" s="295"/>
      <c r="D35" s="295"/>
      <c r="E35" s="295"/>
      <c r="F35" s="295"/>
      <c r="G35" s="33"/>
      <c r="H35" s="234" t="s">
        <v>230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5"/>
      <c r="BW35" s="496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8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6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7"/>
      <c r="DN35" s="497"/>
      <c r="DO35" s="497"/>
      <c r="DP35" s="497"/>
      <c r="DQ35" s="498"/>
      <c r="DR35" s="495"/>
      <c r="DS35" s="495"/>
      <c r="DT35" s="495"/>
      <c r="DU35" s="495"/>
      <c r="DV35" s="495"/>
      <c r="DW35" s="495"/>
      <c r="DX35" s="495"/>
      <c r="DY35" s="495"/>
      <c r="DZ35" s="495"/>
      <c r="EA35" s="495"/>
      <c r="EB35" s="495"/>
      <c r="EC35" s="495"/>
      <c r="ED35" s="495"/>
      <c r="EE35" s="495"/>
      <c r="EF35" s="495"/>
    </row>
    <row r="36" spans="1:136" s="24" customFormat="1" ht="27" customHeight="1">
      <c r="A36" s="295" t="s">
        <v>156</v>
      </c>
      <c r="B36" s="295"/>
      <c r="C36" s="295"/>
      <c r="D36" s="295"/>
      <c r="E36" s="295"/>
      <c r="F36" s="295"/>
      <c r="G36" s="33"/>
      <c r="H36" s="234" t="s">
        <v>230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5"/>
      <c r="DG36" s="495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495"/>
      <c r="DT36" s="495"/>
      <c r="DU36" s="495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</row>
    <row r="37" spans="1:136" s="24" customFormat="1" ht="26.25" customHeight="1">
      <c r="A37" s="295" t="s">
        <v>157</v>
      </c>
      <c r="B37" s="295"/>
      <c r="C37" s="295"/>
      <c r="D37" s="295"/>
      <c r="E37" s="295"/>
      <c r="F37" s="295"/>
      <c r="G37" s="33"/>
      <c r="H37" s="293" t="s">
        <v>55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4"/>
      <c r="BW37" s="495">
        <v>17132500</v>
      </c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>
        <f>(BW37*5.1%)+0.01</f>
        <v>873757.51</v>
      </c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>
        <v>0</v>
      </c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>
        <f>DB37*5.1%</f>
        <v>0</v>
      </c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</row>
    <row r="38" spans="1:136" s="24" customFormat="1" ht="12.75" customHeight="1">
      <c r="A38" s="212"/>
      <c r="B38" s="213"/>
      <c r="C38" s="213"/>
      <c r="D38" s="213"/>
      <c r="E38" s="213"/>
      <c r="F38" s="214"/>
      <c r="G38" s="323" t="s">
        <v>280</v>
      </c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5"/>
      <c r="BW38" s="296" t="s">
        <v>124</v>
      </c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36">
        <f>CM26+CM31+CM34+CM37</f>
        <v>5173441.92</v>
      </c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8"/>
      <c r="DA38" s="119"/>
      <c r="DB38" s="499" t="s">
        <v>124</v>
      </c>
      <c r="DC38" s="499"/>
      <c r="DD38" s="499"/>
      <c r="DE38" s="499"/>
      <c r="DF38" s="499"/>
      <c r="DG38" s="499"/>
      <c r="DH38" s="499"/>
      <c r="DI38" s="499"/>
      <c r="DJ38" s="499"/>
      <c r="DK38" s="499"/>
      <c r="DL38" s="499"/>
      <c r="DM38" s="499"/>
      <c r="DN38" s="499"/>
      <c r="DO38" s="499"/>
      <c r="DP38" s="499"/>
      <c r="DQ38" s="499"/>
      <c r="DR38" s="236">
        <f>DR26+DR31+DR34+DR37</f>
        <v>0</v>
      </c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8"/>
    </row>
    <row r="39" ht="3" customHeight="1"/>
    <row r="40" ht="7.5" customHeight="1"/>
    <row r="41" spans="1:105" s="29" customFormat="1" ht="15">
      <c r="A41" s="330" t="s">
        <v>158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</row>
    <row r="42" spans="1:105" s="29" customFormat="1" ht="18" customHeight="1">
      <c r="A42" s="26" t="s">
        <v>130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31" t="s">
        <v>281</v>
      </c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</row>
    <row r="43" spans="1:133" s="29" customFormat="1" ht="19.5" customHeight="1">
      <c r="A43" s="330" t="s">
        <v>131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500" t="s">
        <v>282</v>
      </c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  <c r="EC43" s="500"/>
    </row>
    <row r="44" spans="2:49" ht="16.5" customHeight="1" thickBot="1">
      <c r="B44" s="501" t="s">
        <v>276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</row>
    <row r="45" spans="1:105" s="30" customFormat="1" ht="45" customHeight="1">
      <c r="A45" s="381" t="s">
        <v>133</v>
      </c>
      <c r="B45" s="382"/>
      <c r="C45" s="382"/>
      <c r="D45" s="382"/>
      <c r="E45" s="382"/>
      <c r="F45" s="382"/>
      <c r="G45" s="383"/>
      <c r="H45" s="384" t="s">
        <v>2</v>
      </c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3"/>
      <c r="BD45" s="384" t="s">
        <v>56</v>
      </c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3"/>
      <c r="BT45" s="384" t="s">
        <v>159</v>
      </c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3"/>
      <c r="CJ45" s="384" t="s">
        <v>160</v>
      </c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502"/>
    </row>
    <row r="46" spans="1:105" s="31" customFormat="1" ht="12.75">
      <c r="A46" s="385">
        <v>1</v>
      </c>
      <c r="B46" s="386"/>
      <c r="C46" s="386"/>
      <c r="D46" s="386"/>
      <c r="E46" s="386"/>
      <c r="F46" s="386"/>
      <c r="G46" s="386"/>
      <c r="H46" s="386">
        <v>2</v>
      </c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>
        <v>3</v>
      </c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>
        <v>4</v>
      </c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>
        <v>5</v>
      </c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503"/>
    </row>
    <row r="47" spans="1:105" s="32" customFormat="1" ht="15" customHeight="1">
      <c r="A47" s="433" t="s">
        <v>147</v>
      </c>
      <c r="B47" s="434"/>
      <c r="C47" s="434"/>
      <c r="D47" s="434"/>
      <c r="E47" s="434"/>
      <c r="F47" s="434"/>
      <c r="G47" s="435"/>
      <c r="H47" s="455" t="s">
        <v>337</v>
      </c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7"/>
      <c r="BD47" s="518">
        <v>0.2</v>
      </c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>
        <v>12</v>
      </c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439">
        <v>135862.2</v>
      </c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509"/>
    </row>
    <row r="48" spans="1:105" s="32" customFormat="1" ht="15" customHeight="1">
      <c r="A48" s="504"/>
      <c r="B48" s="460"/>
      <c r="C48" s="460"/>
      <c r="D48" s="460"/>
      <c r="E48" s="460"/>
      <c r="F48" s="460"/>
      <c r="G48" s="461"/>
      <c r="H48" s="465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7"/>
      <c r="BD48" s="518">
        <v>0.5</v>
      </c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>
        <v>12</v>
      </c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439">
        <v>476585.54</v>
      </c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509"/>
    </row>
    <row r="49" spans="1:105" s="32" customFormat="1" ht="15" customHeight="1">
      <c r="A49" s="505"/>
      <c r="B49" s="463"/>
      <c r="C49" s="463"/>
      <c r="D49" s="463"/>
      <c r="E49" s="463"/>
      <c r="F49" s="463"/>
      <c r="G49" s="464"/>
      <c r="H49" s="468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70"/>
      <c r="BD49" s="518">
        <v>0.7</v>
      </c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>
        <v>12</v>
      </c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439">
        <v>190050.33</v>
      </c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509"/>
    </row>
    <row r="50" spans="1:105" s="32" customFormat="1" ht="15" customHeight="1">
      <c r="A50" s="433" t="s">
        <v>151</v>
      </c>
      <c r="B50" s="434"/>
      <c r="C50" s="434"/>
      <c r="D50" s="434"/>
      <c r="E50" s="434"/>
      <c r="F50" s="434"/>
      <c r="G50" s="435"/>
      <c r="H50" s="455" t="s">
        <v>338</v>
      </c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7"/>
      <c r="BD50" s="506">
        <v>0.8</v>
      </c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8"/>
      <c r="BT50" s="245">
        <v>12</v>
      </c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510">
        <v>28963.1</v>
      </c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1"/>
      <c r="CX50" s="511"/>
      <c r="CY50" s="511"/>
      <c r="CZ50" s="511"/>
      <c r="DA50" s="512"/>
    </row>
    <row r="51" spans="1:105" s="32" customFormat="1" ht="15" customHeight="1">
      <c r="A51" s="504"/>
      <c r="B51" s="460"/>
      <c r="C51" s="460"/>
      <c r="D51" s="460"/>
      <c r="E51" s="460"/>
      <c r="F51" s="460"/>
      <c r="G51" s="461"/>
      <c r="H51" s="465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7"/>
      <c r="BD51" s="506">
        <v>0.5</v>
      </c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7"/>
      <c r="BR51" s="507"/>
      <c r="BS51" s="508"/>
      <c r="BT51" s="245">
        <v>12</v>
      </c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510">
        <v>45285.3</v>
      </c>
      <c r="CK51" s="511"/>
      <c r="CL51" s="511"/>
      <c r="CM51" s="511"/>
      <c r="CN51" s="511"/>
      <c r="CO51" s="511"/>
      <c r="CP51" s="511"/>
      <c r="CQ51" s="511"/>
      <c r="CR51" s="511"/>
      <c r="CS51" s="511"/>
      <c r="CT51" s="511"/>
      <c r="CU51" s="511"/>
      <c r="CV51" s="511"/>
      <c r="CW51" s="511"/>
      <c r="CX51" s="511"/>
      <c r="CY51" s="511"/>
      <c r="CZ51" s="511"/>
      <c r="DA51" s="512"/>
    </row>
    <row r="52" spans="1:105" s="32" customFormat="1" ht="21" customHeight="1">
      <c r="A52" s="505"/>
      <c r="B52" s="463"/>
      <c r="C52" s="463"/>
      <c r="D52" s="463"/>
      <c r="E52" s="463"/>
      <c r="F52" s="463"/>
      <c r="G52" s="464"/>
      <c r="H52" s="468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70"/>
      <c r="BD52" s="506">
        <v>0.3</v>
      </c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8"/>
      <c r="BT52" s="245">
        <v>12</v>
      </c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510">
        <v>11972.6</v>
      </c>
      <c r="CK52" s="511"/>
      <c r="CL52" s="511"/>
      <c r="CM52" s="511"/>
      <c r="CN52" s="511"/>
      <c r="CO52" s="511"/>
      <c r="CP52" s="511"/>
      <c r="CQ52" s="511"/>
      <c r="CR52" s="511"/>
      <c r="CS52" s="511"/>
      <c r="CT52" s="511"/>
      <c r="CU52" s="511"/>
      <c r="CV52" s="511"/>
      <c r="CW52" s="511"/>
      <c r="CX52" s="511"/>
      <c r="CY52" s="511"/>
      <c r="CZ52" s="511"/>
      <c r="DA52" s="512"/>
    </row>
    <row r="53" spans="1:105" s="32" customFormat="1" ht="15" customHeight="1" thickBot="1">
      <c r="A53" s="424"/>
      <c r="B53" s="425"/>
      <c r="C53" s="425"/>
      <c r="D53" s="425"/>
      <c r="E53" s="425"/>
      <c r="F53" s="425"/>
      <c r="G53" s="425"/>
      <c r="H53" s="334" t="s">
        <v>136</v>
      </c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5"/>
      <c r="BD53" s="431" t="s">
        <v>124</v>
      </c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 t="s">
        <v>124</v>
      </c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513">
        <f>SUM(CJ47:CJ52)</f>
        <v>888719.07</v>
      </c>
      <c r="CK53" s="513"/>
      <c r="CL53" s="513"/>
      <c r="CM53" s="513"/>
      <c r="CN53" s="513"/>
      <c r="CO53" s="513"/>
      <c r="CP53" s="513"/>
      <c r="CQ53" s="513"/>
      <c r="CR53" s="513"/>
      <c r="CS53" s="513"/>
      <c r="CT53" s="513"/>
      <c r="CU53" s="513"/>
      <c r="CV53" s="513"/>
      <c r="CW53" s="513"/>
      <c r="CX53" s="513"/>
      <c r="CY53" s="513"/>
      <c r="CZ53" s="513"/>
      <c r="DA53" s="514"/>
    </row>
    <row r="54" spans="1:105" ht="16.5" customHeight="1" thickBot="1">
      <c r="A54" s="92"/>
      <c r="B54" s="515" t="s">
        <v>277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</row>
    <row r="55" spans="1:105" s="30" customFormat="1" ht="45" customHeight="1">
      <c r="A55" s="381" t="s">
        <v>133</v>
      </c>
      <c r="B55" s="382"/>
      <c r="C55" s="382"/>
      <c r="D55" s="382"/>
      <c r="E55" s="382"/>
      <c r="F55" s="382"/>
      <c r="G55" s="383"/>
      <c r="H55" s="384" t="s">
        <v>2</v>
      </c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3"/>
      <c r="BD55" s="384" t="s">
        <v>56</v>
      </c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3"/>
      <c r="BT55" s="384" t="s">
        <v>159</v>
      </c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3"/>
      <c r="CJ55" s="384" t="s">
        <v>160</v>
      </c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502"/>
    </row>
    <row r="56" spans="1:105" s="31" customFormat="1" ht="12.75">
      <c r="A56" s="385">
        <v>1</v>
      </c>
      <c r="B56" s="386"/>
      <c r="C56" s="386"/>
      <c r="D56" s="386"/>
      <c r="E56" s="386"/>
      <c r="F56" s="386"/>
      <c r="G56" s="386"/>
      <c r="H56" s="386">
        <v>2</v>
      </c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>
        <v>3</v>
      </c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>
        <v>4</v>
      </c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>
        <v>5</v>
      </c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503"/>
    </row>
    <row r="57" spans="1:105" s="31" customFormat="1" ht="12.75">
      <c r="A57" s="433" t="s">
        <v>147</v>
      </c>
      <c r="B57" s="434"/>
      <c r="C57" s="434"/>
      <c r="D57" s="434"/>
      <c r="E57" s="434"/>
      <c r="F57" s="434"/>
      <c r="G57" s="435"/>
      <c r="H57" s="455" t="s">
        <v>337</v>
      </c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7"/>
      <c r="BD57" s="516">
        <v>0.2</v>
      </c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>
        <v>12</v>
      </c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348">
        <v>56077.66</v>
      </c>
      <c r="CK57" s="349"/>
      <c r="CL57" s="349"/>
      <c r="CM57" s="349"/>
      <c r="CN57" s="349"/>
      <c r="CO57" s="349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517"/>
    </row>
    <row r="58" spans="1:105" s="31" customFormat="1" ht="12.75">
      <c r="A58" s="504"/>
      <c r="B58" s="460"/>
      <c r="C58" s="460"/>
      <c r="D58" s="460"/>
      <c r="E58" s="460"/>
      <c r="F58" s="460"/>
      <c r="G58" s="461"/>
      <c r="H58" s="465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7"/>
      <c r="BD58" s="516">
        <v>0.5</v>
      </c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>
        <v>12</v>
      </c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348">
        <v>45887.15</v>
      </c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517"/>
    </row>
    <row r="59" spans="1:105" s="32" customFormat="1" ht="27" customHeight="1">
      <c r="A59" s="505"/>
      <c r="B59" s="463"/>
      <c r="C59" s="463"/>
      <c r="D59" s="463"/>
      <c r="E59" s="463"/>
      <c r="F59" s="463"/>
      <c r="G59" s="464"/>
      <c r="H59" s="468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70"/>
      <c r="BD59" s="516">
        <v>0.7</v>
      </c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>
        <v>12</v>
      </c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348">
        <v>3764.17</v>
      </c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517"/>
    </row>
    <row r="60" spans="1:105" s="32" customFormat="1" ht="21.75" customHeight="1">
      <c r="A60" s="433" t="s">
        <v>151</v>
      </c>
      <c r="B60" s="434"/>
      <c r="C60" s="434"/>
      <c r="D60" s="434"/>
      <c r="E60" s="434"/>
      <c r="F60" s="434"/>
      <c r="G60" s="435"/>
      <c r="H60" s="455" t="s">
        <v>338</v>
      </c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7"/>
      <c r="BD60" s="518">
        <v>0.8</v>
      </c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>
        <v>12</v>
      </c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510">
        <v>6155.45</v>
      </c>
      <c r="CK60" s="511"/>
      <c r="CL60" s="511"/>
      <c r="CM60" s="511"/>
      <c r="CN60" s="511"/>
      <c r="CO60" s="511"/>
      <c r="CP60" s="511"/>
      <c r="CQ60" s="511"/>
      <c r="CR60" s="511"/>
      <c r="CS60" s="511"/>
      <c r="CT60" s="511"/>
      <c r="CU60" s="511"/>
      <c r="CV60" s="511"/>
      <c r="CW60" s="511"/>
      <c r="CX60" s="511"/>
      <c r="CY60" s="511"/>
      <c r="CZ60" s="511"/>
      <c r="DA60" s="512"/>
    </row>
    <row r="61" spans="1:105" s="32" customFormat="1" ht="18.75" customHeight="1">
      <c r="A61" s="504"/>
      <c r="B61" s="460"/>
      <c r="C61" s="460"/>
      <c r="D61" s="460"/>
      <c r="E61" s="460"/>
      <c r="F61" s="460"/>
      <c r="G61" s="461"/>
      <c r="H61" s="465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7"/>
      <c r="BD61" s="518">
        <v>0.5</v>
      </c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>
        <v>12</v>
      </c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510">
        <v>4247.44</v>
      </c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511"/>
      <c r="DA61" s="512"/>
    </row>
    <row r="62" spans="1:105" s="32" customFormat="1" ht="16.5" customHeight="1">
      <c r="A62" s="505"/>
      <c r="B62" s="463"/>
      <c r="C62" s="463"/>
      <c r="D62" s="463"/>
      <c r="E62" s="463"/>
      <c r="F62" s="463"/>
      <c r="G62" s="464"/>
      <c r="H62" s="468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70"/>
      <c r="BD62" s="518">
        <v>0.3</v>
      </c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>
        <v>12</v>
      </c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510">
        <v>7670.84</v>
      </c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1"/>
      <c r="DA62" s="512"/>
    </row>
    <row r="63" spans="1:105" s="32" customFormat="1" ht="15" customHeight="1" thickBot="1">
      <c r="A63" s="424"/>
      <c r="B63" s="425"/>
      <c r="C63" s="425"/>
      <c r="D63" s="425"/>
      <c r="E63" s="425"/>
      <c r="F63" s="425"/>
      <c r="G63" s="425"/>
      <c r="H63" s="334" t="s">
        <v>136</v>
      </c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5"/>
      <c r="BD63" s="519" t="s">
        <v>124</v>
      </c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 t="s">
        <v>124</v>
      </c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3">
        <f>SUM(CJ57:CJ62)</f>
        <v>123802.70999999999</v>
      </c>
      <c r="CK63" s="513"/>
      <c r="CL63" s="513"/>
      <c r="CM63" s="513"/>
      <c r="CN63" s="513"/>
      <c r="CO63" s="513"/>
      <c r="CP63" s="513"/>
      <c r="CQ63" s="513"/>
      <c r="CR63" s="513"/>
      <c r="CS63" s="513"/>
      <c r="CT63" s="513"/>
      <c r="CU63" s="513"/>
      <c r="CV63" s="513"/>
      <c r="CW63" s="513"/>
      <c r="CX63" s="513"/>
      <c r="CY63" s="513"/>
      <c r="CZ63" s="513"/>
      <c r="DA63" s="514"/>
    </row>
    <row r="64" s="24" customFormat="1" ht="12" customHeight="1"/>
    <row r="65" spans="1:105" s="29" customFormat="1" ht="15">
      <c r="A65" s="330" t="s">
        <v>161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330"/>
      <c r="CT65" s="330"/>
      <c r="CU65" s="330"/>
      <c r="CV65" s="330"/>
      <c r="CW65" s="330"/>
      <c r="CX65" s="330"/>
      <c r="CY65" s="330"/>
      <c r="CZ65" s="330"/>
      <c r="DA65" s="330"/>
    </row>
    <row r="66" ht="6" customHeight="1"/>
    <row r="67" spans="1:105" s="29" customFormat="1" ht="15">
      <c r="A67" s="26" t="s">
        <v>130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331" t="s">
        <v>329</v>
      </c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</row>
    <row r="68" spans="1:105" s="29" customFormat="1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</row>
    <row r="69" spans="1:161" s="29" customFormat="1" ht="28.5" customHeight="1">
      <c r="A69" s="330" t="s">
        <v>131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87" t="s">
        <v>345</v>
      </c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387"/>
      <c r="CX69" s="387"/>
      <c r="CY69" s="387"/>
      <c r="CZ69" s="387"/>
      <c r="DA69" s="100"/>
      <c r="DB69" s="100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</row>
    <row r="70" spans="1:161" s="29" customFormat="1" ht="17.25" customHeight="1">
      <c r="A70" s="26"/>
      <c r="B70" s="330" t="s">
        <v>277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ht="3.75" customHeight="1" thickBot="1"/>
    <row r="72" spans="1:105" s="30" customFormat="1" ht="55.5" customHeight="1">
      <c r="A72" s="520" t="s">
        <v>133</v>
      </c>
      <c r="B72" s="361"/>
      <c r="C72" s="361"/>
      <c r="D72" s="361"/>
      <c r="E72" s="361"/>
      <c r="F72" s="361"/>
      <c r="G72" s="367"/>
      <c r="H72" s="360" t="s">
        <v>44</v>
      </c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7"/>
      <c r="BD72" s="360" t="s">
        <v>45</v>
      </c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7"/>
      <c r="BT72" s="360" t="s">
        <v>162</v>
      </c>
      <c r="BU72" s="361"/>
      <c r="BV72" s="361"/>
      <c r="BW72" s="361"/>
      <c r="BX72" s="361"/>
      <c r="BY72" s="361"/>
      <c r="BZ72" s="361"/>
      <c r="CA72" s="361"/>
      <c r="CB72" s="361"/>
      <c r="CC72" s="361"/>
      <c r="CD72" s="367"/>
      <c r="CE72" s="360" t="s">
        <v>163</v>
      </c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2"/>
    </row>
    <row r="73" spans="1:158" s="31" customFormat="1" ht="12.75">
      <c r="A73" s="403">
        <v>1</v>
      </c>
      <c r="B73" s="364"/>
      <c r="C73" s="364"/>
      <c r="D73" s="364"/>
      <c r="E73" s="364"/>
      <c r="F73" s="364"/>
      <c r="G73" s="365"/>
      <c r="H73" s="363">
        <v>2</v>
      </c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5"/>
      <c r="BD73" s="363">
        <v>3</v>
      </c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5"/>
      <c r="BT73" s="363">
        <v>4</v>
      </c>
      <c r="BU73" s="364"/>
      <c r="BV73" s="364"/>
      <c r="BW73" s="364"/>
      <c r="BX73" s="364"/>
      <c r="BY73" s="364"/>
      <c r="BZ73" s="364"/>
      <c r="CA73" s="364"/>
      <c r="CB73" s="364"/>
      <c r="CC73" s="364"/>
      <c r="CD73" s="365"/>
      <c r="CE73" s="363">
        <v>5</v>
      </c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6"/>
      <c r="FB73" s="114"/>
    </row>
    <row r="74" spans="1:105" s="32" customFormat="1" ht="15" customHeight="1">
      <c r="A74" s="368" t="s">
        <v>147</v>
      </c>
      <c r="B74" s="369"/>
      <c r="C74" s="369"/>
      <c r="D74" s="369"/>
      <c r="E74" s="369"/>
      <c r="F74" s="369"/>
      <c r="G74" s="369"/>
      <c r="H74" s="442" t="s">
        <v>283</v>
      </c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2"/>
      <c r="AP74" s="442"/>
      <c r="AQ74" s="442"/>
      <c r="AR74" s="442"/>
      <c r="AS74" s="442"/>
      <c r="AT74" s="442"/>
      <c r="AU74" s="442"/>
      <c r="AV74" s="442"/>
      <c r="AW74" s="442"/>
      <c r="AX74" s="442"/>
      <c r="AY74" s="442"/>
      <c r="AZ74" s="442"/>
      <c r="BA74" s="442"/>
      <c r="BB74" s="442"/>
      <c r="BC74" s="442"/>
      <c r="BD74" s="439">
        <v>27236136.3636</v>
      </c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521">
        <v>0.022</v>
      </c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40">
        <f>BD74*BT74</f>
        <v>599194.9999992</v>
      </c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1"/>
    </row>
    <row r="75" spans="1:105" s="32" customFormat="1" ht="15" customHeight="1">
      <c r="A75" s="368" t="s">
        <v>151</v>
      </c>
      <c r="B75" s="369"/>
      <c r="C75" s="369"/>
      <c r="D75" s="369"/>
      <c r="E75" s="369"/>
      <c r="F75" s="369"/>
      <c r="G75" s="369"/>
      <c r="H75" s="442" t="s">
        <v>284</v>
      </c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39">
        <v>31932533.5</v>
      </c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521">
        <v>0.015</v>
      </c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40">
        <f>BD75*BT75</f>
        <v>478988.0025</v>
      </c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1"/>
    </row>
    <row r="76" spans="1:105" s="32" customFormat="1" ht="24.75" customHeight="1">
      <c r="A76" s="394" t="s">
        <v>157</v>
      </c>
      <c r="B76" s="357"/>
      <c r="C76" s="357"/>
      <c r="D76" s="357"/>
      <c r="E76" s="357"/>
      <c r="F76" s="357"/>
      <c r="G76" s="395"/>
      <c r="H76" s="442" t="s">
        <v>285</v>
      </c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02">
        <v>51552.2</v>
      </c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516">
        <v>0.05</v>
      </c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40">
        <f>BD76*BT76</f>
        <v>2577.61</v>
      </c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1"/>
    </row>
    <row r="77" spans="1:105" s="32" customFormat="1" ht="24.75" customHeight="1" hidden="1">
      <c r="A77" s="394" t="s">
        <v>259</v>
      </c>
      <c r="B77" s="357"/>
      <c r="C77" s="357"/>
      <c r="D77" s="357"/>
      <c r="E77" s="357"/>
      <c r="F77" s="357"/>
      <c r="G77" s="395"/>
      <c r="H77" s="342" t="s">
        <v>335</v>
      </c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4"/>
      <c r="BD77" s="345">
        <v>1</v>
      </c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7"/>
      <c r="BT77" s="345">
        <v>1</v>
      </c>
      <c r="BU77" s="346"/>
      <c r="BV77" s="346"/>
      <c r="BW77" s="346"/>
      <c r="BX77" s="346"/>
      <c r="BY77" s="346"/>
      <c r="BZ77" s="346"/>
      <c r="CA77" s="346"/>
      <c r="CB77" s="346"/>
      <c r="CC77" s="346"/>
      <c r="CD77" s="347"/>
      <c r="CE77" s="222">
        <v>0</v>
      </c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351"/>
    </row>
    <row r="78" spans="1:105" s="32" customFormat="1" ht="15" customHeight="1" thickBot="1">
      <c r="A78" s="424"/>
      <c r="B78" s="425"/>
      <c r="C78" s="425"/>
      <c r="D78" s="425"/>
      <c r="E78" s="425"/>
      <c r="F78" s="425"/>
      <c r="G78" s="425"/>
      <c r="H78" s="334" t="s">
        <v>136</v>
      </c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5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 t="s">
        <v>124</v>
      </c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3">
        <f>CE74+CE75+CE76+CE77</f>
        <v>1080760.6124992</v>
      </c>
      <c r="CF78" s="513"/>
      <c r="CG78" s="513"/>
      <c r="CH78" s="513"/>
      <c r="CI78" s="513"/>
      <c r="CJ78" s="513"/>
      <c r="CK78" s="513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3"/>
      <c r="DA78" s="514"/>
    </row>
    <row r="79" spans="1:105" s="32" customFormat="1" ht="15" customHeight="1">
      <c r="A79" s="80"/>
      <c r="B79" s="80"/>
      <c r="C79" s="80"/>
      <c r="D79" s="80"/>
      <c r="E79" s="80"/>
      <c r="F79" s="80"/>
      <c r="G79" s="80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</row>
    <row r="80" spans="1:105" s="29" customFormat="1" ht="15">
      <c r="A80" s="330" t="s">
        <v>164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30"/>
      <c r="CD80" s="330"/>
      <c r="CE80" s="330"/>
      <c r="CF80" s="330"/>
      <c r="CG80" s="330"/>
      <c r="CH80" s="330"/>
      <c r="CI80" s="330"/>
      <c r="CJ80" s="330"/>
      <c r="CK80" s="330"/>
      <c r="CL80" s="330"/>
      <c r="CM80" s="330"/>
      <c r="CN80" s="330"/>
      <c r="CO80" s="330"/>
      <c r="CP80" s="330"/>
      <c r="CQ80" s="330"/>
      <c r="CR80" s="330"/>
      <c r="CS80" s="330"/>
      <c r="CT80" s="330"/>
      <c r="CU80" s="330"/>
      <c r="CV80" s="330"/>
      <c r="CW80" s="330"/>
      <c r="CX80" s="330"/>
      <c r="CY80" s="330"/>
      <c r="CZ80" s="330"/>
      <c r="DA80" s="330"/>
    </row>
    <row r="81" ht="6" customHeight="1"/>
    <row r="82" spans="1:105" s="29" customFormat="1" ht="15">
      <c r="A82" s="26" t="s">
        <v>130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522"/>
      <c r="BC82" s="522"/>
      <c r="BD82" s="522"/>
      <c r="BE82" s="522"/>
      <c r="BF82" s="522"/>
      <c r="BG82" s="522"/>
      <c r="BH82" s="522"/>
      <c r="BI82" s="522"/>
      <c r="BJ82" s="522"/>
      <c r="BK82" s="522"/>
      <c r="BL82" s="522"/>
      <c r="BM82" s="522"/>
      <c r="BN82" s="522"/>
      <c r="BO82" s="522"/>
      <c r="BP82" s="522"/>
      <c r="BQ82" s="522"/>
      <c r="BR82" s="522"/>
      <c r="BS82" s="522"/>
      <c r="BT82" s="522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/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/>
      <c r="CV82" s="522"/>
      <c r="CW82" s="522"/>
      <c r="CX82" s="522"/>
      <c r="CY82" s="522"/>
      <c r="CZ82" s="522"/>
      <c r="DA82" s="522"/>
    </row>
    <row r="83" spans="1:105" s="29" customFormat="1" ht="6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</row>
    <row r="84" spans="1:105" s="29" customFormat="1" ht="15">
      <c r="A84" s="330" t="s">
        <v>131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2"/>
      <c r="BX84" s="332"/>
      <c r="BY84" s="332"/>
      <c r="BZ84" s="332"/>
      <c r="CA84" s="332"/>
      <c r="CB84" s="332"/>
      <c r="CC84" s="332"/>
      <c r="CD84" s="332"/>
      <c r="CE84" s="332"/>
      <c r="CF84" s="332"/>
      <c r="CG84" s="332"/>
      <c r="CH84" s="332"/>
      <c r="CI84" s="332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332"/>
      <c r="CU84" s="332"/>
      <c r="CV84" s="332"/>
      <c r="CW84" s="332"/>
      <c r="CX84" s="332"/>
      <c r="CY84" s="332"/>
      <c r="CZ84" s="332"/>
      <c r="DA84" s="332"/>
    </row>
    <row r="85" ht="10.5" customHeight="1"/>
    <row r="86" spans="1:105" s="30" customFormat="1" ht="45" customHeight="1">
      <c r="A86" s="283" t="s">
        <v>133</v>
      </c>
      <c r="B86" s="284"/>
      <c r="C86" s="284"/>
      <c r="D86" s="284"/>
      <c r="E86" s="284"/>
      <c r="F86" s="284"/>
      <c r="G86" s="285"/>
      <c r="H86" s="283" t="s">
        <v>2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5"/>
      <c r="BD86" s="283" t="s">
        <v>56</v>
      </c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5"/>
      <c r="BT86" s="283" t="s">
        <v>159</v>
      </c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5"/>
      <c r="CJ86" s="283" t="s">
        <v>160</v>
      </c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5"/>
    </row>
    <row r="87" spans="1:105" s="31" customFormat="1" ht="12.75">
      <c r="A87" s="297">
        <v>1</v>
      </c>
      <c r="B87" s="297"/>
      <c r="C87" s="297"/>
      <c r="D87" s="297"/>
      <c r="E87" s="297"/>
      <c r="F87" s="297"/>
      <c r="G87" s="297"/>
      <c r="H87" s="297">
        <v>2</v>
      </c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>
        <v>3</v>
      </c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>
        <v>4</v>
      </c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>
        <v>5</v>
      </c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</row>
    <row r="88" spans="1:105" s="32" customFormat="1" ht="15" customHeight="1" hidden="1">
      <c r="A88" s="295"/>
      <c r="B88" s="295"/>
      <c r="C88" s="295"/>
      <c r="D88" s="295"/>
      <c r="E88" s="295"/>
      <c r="F88" s="295"/>
      <c r="G88" s="295"/>
      <c r="H88" s="209">
        <v>0</v>
      </c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1"/>
      <c r="BD88" s="296">
        <v>0</v>
      </c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>
        <v>0</v>
      </c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>
        <v>0</v>
      </c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  <c r="DA88" s="296"/>
    </row>
    <row r="89" spans="1:105" s="32" customFormat="1" ht="15" customHeight="1">
      <c r="A89" s="295"/>
      <c r="B89" s="295"/>
      <c r="C89" s="295"/>
      <c r="D89" s="295"/>
      <c r="E89" s="295"/>
      <c r="F89" s="295"/>
      <c r="G89" s="295"/>
      <c r="H89" s="324" t="s">
        <v>136</v>
      </c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5"/>
      <c r="BD89" s="296" t="s">
        <v>124</v>
      </c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 t="s">
        <v>124</v>
      </c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  <c r="DA89" s="296"/>
    </row>
    <row r="90" ht="12" customHeight="1"/>
    <row r="91" spans="1:105" s="29" customFormat="1" ht="16.5" customHeight="1">
      <c r="A91" s="447" t="s">
        <v>231</v>
      </c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</row>
    <row r="92" ht="6" customHeight="1"/>
    <row r="93" spans="1:174" s="29" customFormat="1" ht="15">
      <c r="A93" s="26" t="s">
        <v>130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331" t="s">
        <v>348</v>
      </c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FA93" s="523"/>
      <c r="FB93" s="523"/>
      <c r="FC93" s="523"/>
      <c r="FD93" s="523"/>
      <c r="FE93" s="523"/>
      <c r="FF93" s="523"/>
      <c r="FG93" s="523"/>
      <c r="FH93" s="523"/>
      <c r="FI93" s="523"/>
      <c r="FJ93" s="523"/>
      <c r="FK93" s="523"/>
      <c r="FL93" s="523"/>
      <c r="FM93" s="523"/>
      <c r="FN93" s="523"/>
      <c r="FO93" s="523"/>
      <c r="FP93" s="523"/>
      <c r="FQ93" s="523"/>
      <c r="FR93" s="523"/>
    </row>
    <row r="94" spans="1:105" s="29" customFormat="1" ht="6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</row>
    <row r="95" spans="1:105" s="29" customFormat="1" ht="15">
      <c r="A95" s="330" t="s">
        <v>131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2" t="s">
        <v>345</v>
      </c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</row>
    <row r="96" spans="1:64" ht="21" customHeight="1">
      <c r="A96" s="524" t="s">
        <v>317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524"/>
      <c r="AN96" s="524"/>
      <c r="AO96" s="524"/>
      <c r="AP96" s="524"/>
      <c r="AQ96" s="524"/>
      <c r="AR96" s="524"/>
      <c r="AS96" s="524"/>
      <c r="AT96" s="524"/>
      <c r="AU96" s="524"/>
      <c r="AV96" s="524"/>
      <c r="AW96" s="524"/>
      <c r="AX96" s="524"/>
      <c r="AY96" s="524"/>
      <c r="AZ96" s="524"/>
      <c r="BA96" s="524"/>
      <c r="BB96" s="524"/>
      <c r="BC96" s="524"/>
      <c r="BD96" s="524"/>
      <c r="BE96" s="524"/>
      <c r="BF96" s="524"/>
      <c r="BG96" s="524"/>
      <c r="BH96" s="524"/>
      <c r="BI96" s="524"/>
      <c r="BJ96" s="524"/>
      <c r="BK96" s="524"/>
      <c r="BL96" s="524"/>
    </row>
    <row r="97" spans="1:105" s="30" customFormat="1" ht="47.25" customHeight="1">
      <c r="A97" s="455" t="s">
        <v>133</v>
      </c>
      <c r="B97" s="456"/>
      <c r="C97" s="456"/>
      <c r="D97" s="456"/>
      <c r="E97" s="456"/>
      <c r="F97" s="457"/>
      <c r="G97" s="420" t="s">
        <v>138</v>
      </c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6"/>
      <c r="AZ97" s="455" t="s">
        <v>346</v>
      </c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7"/>
      <c r="BR97" s="455" t="s">
        <v>347</v>
      </c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7"/>
      <c r="CJ97" s="455" t="s">
        <v>141</v>
      </c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/>
      <c r="CX97" s="456"/>
      <c r="CY97" s="456"/>
      <c r="CZ97" s="456"/>
      <c r="DA97" s="457"/>
    </row>
    <row r="98" spans="1:105" s="31" customFormat="1" ht="12.75">
      <c r="A98" s="386">
        <v>1</v>
      </c>
      <c r="B98" s="386"/>
      <c r="C98" s="386"/>
      <c r="D98" s="386"/>
      <c r="E98" s="386"/>
      <c r="F98" s="386"/>
      <c r="G98" s="363">
        <v>2</v>
      </c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5"/>
      <c r="AZ98" s="386">
        <v>3</v>
      </c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>
        <v>4</v>
      </c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>
        <v>6</v>
      </c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</row>
    <row r="99" spans="1:105" s="31" customFormat="1" ht="12.75" customHeight="1">
      <c r="A99" s="458" t="s">
        <v>147</v>
      </c>
      <c r="B99" s="434"/>
      <c r="C99" s="434"/>
      <c r="D99" s="434"/>
      <c r="E99" s="434"/>
      <c r="F99" s="435"/>
      <c r="G99" s="455" t="s">
        <v>279</v>
      </c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7"/>
      <c r="AZ99" s="439">
        <v>57.5</v>
      </c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72">
        <v>9</v>
      </c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39">
        <f>AZ99*BR99</f>
        <v>517.5</v>
      </c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</row>
    <row r="100" spans="1:105" s="31" customFormat="1" ht="12.75">
      <c r="A100" s="459"/>
      <c r="B100" s="460"/>
      <c r="C100" s="460"/>
      <c r="D100" s="460"/>
      <c r="E100" s="460"/>
      <c r="F100" s="461"/>
      <c r="G100" s="465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7"/>
      <c r="AZ100" s="439">
        <v>40.25</v>
      </c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72">
        <v>1</v>
      </c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39">
        <f>AZ100*BR100</f>
        <v>40.25</v>
      </c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</row>
    <row r="101" spans="1:105" s="31" customFormat="1" ht="12.75">
      <c r="A101" s="459"/>
      <c r="B101" s="460"/>
      <c r="C101" s="460"/>
      <c r="D101" s="460"/>
      <c r="E101" s="460"/>
      <c r="F101" s="461"/>
      <c r="G101" s="465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7"/>
      <c r="AZ101" s="439">
        <v>15.33</v>
      </c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72">
        <v>1</v>
      </c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39">
        <f>AZ101*BR101</f>
        <v>15.33</v>
      </c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</row>
    <row r="102" spans="1:105" s="31" customFormat="1" ht="12.75">
      <c r="A102" s="462"/>
      <c r="B102" s="463"/>
      <c r="C102" s="463"/>
      <c r="D102" s="463"/>
      <c r="E102" s="463"/>
      <c r="F102" s="464"/>
      <c r="G102" s="468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/>
      <c r="AV102" s="469"/>
      <c r="AW102" s="469"/>
      <c r="AX102" s="469"/>
      <c r="AY102" s="470"/>
      <c r="AZ102" s="439">
        <v>0</v>
      </c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72">
        <v>1</v>
      </c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39">
        <f>AZ102*BR102</f>
        <v>0</v>
      </c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</row>
    <row r="103" spans="1:105" s="31" customFormat="1" ht="12.75">
      <c r="A103" s="369"/>
      <c r="B103" s="369"/>
      <c r="C103" s="369"/>
      <c r="D103" s="369"/>
      <c r="E103" s="369"/>
      <c r="F103" s="369"/>
      <c r="G103" s="527" t="s">
        <v>136</v>
      </c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95"/>
      <c r="AZ103" s="402" t="s">
        <v>124</v>
      </c>
      <c r="BA103" s="402"/>
      <c r="BB103" s="402"/>
      <c r="BC103" s="402"/>
      <c r="BD103" s="402"/>
      <c r="BE103" s="402"/>
      <c r="BF103" s="402"/>
      <c r="BG103" s="402"/>
      <c r="BH103" s="402"/>
      <c r="BI103" s="402"/>
      <c r="BJ103" s="402"/>
      <c r="BK103" s="402"/>
      <c r="BL103" s="402"/>
      <c r="BM103" s="402"/>
      <c r="BN103" s="402"/>
      <c r="BO103" s="402"/>
      <c r="BP103" s="402"/>
      <c r="BQ103" s="402"/>
      <c r="BR103" s="402" t="s">
        <v>124</v>
      </c>
      <c r="BS103" s="402"/>
      <c r="BT103" s="402"/>
      <c r="BU103" s="402"/>
      <c r="BV103" s="402"/>
      <c r="BW103" s="402"/>
      <c r="BX103" s="402"/>
      <c r="BY103" s="402"/>
      <c r="BZ103" s="402"/>
      <c r="CA103" s="402"/>
      <c r="CB103" s="402"/>
      <c r="CC103" s="402"/>
      <c r="CD103" s="402"/>
      <c r="CE103" s="402"/>
      <c r="CF103" s="402"/>
      <c r="CG103" s="402"/>
      <c r="CH103" s="402"/>
      <c r="CI103" s="402"/>
      <c r="CJ103" s="528">
        <f>SUM(CJ99:CJ102)</f>
        <v>573.08</v>
      </c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</row>
    <row r="104" ht="24" customHeight="1"/>
    <row r="105" spans="1:105" s="29" customFormat="1" ht="15">
      <c r="A105" s="330" t="s">
        <v>165</v>
      </c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0"/>
      <c r="CM105" s="330"/>
      <c r="CN105" s="330"/>
      <c r="CO105" s="330"/>
      <c r="CP105" s="330"/>
      <c r="CQ105" s="330"/>
      <c r="CR105" s="330"/>
      <c r="CS105" s="330"/>
      <c r="CT105" s="330"/>
      <c r="CU105" s="330"/>
      <c r="CV105" s="330"/>
      <c r="CW105" s="330"/>
      <c r="CX105" s="330"/>
      <c r="CY105" s="330"/>
      <c r="CZ105" s="330"/>
      <c r="DA105" s="330"/>
    </row>
    <row r="106" ht="6" customHeight="1"/>
    <row r="107" spans="1:105" s="29" customFormat="1" ht="15">
      <c r="A107" s="26" t="s">
        <v>130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331" t="s">
        <v>286</v>
      </c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</row>
    <row r="108" spans="1:105" s="29" customFormat="1" ht="2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</row>
    <row r="109" spans="1:105" s="29" customFormat="1" ht="2.25" customHeight="1" hidden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529"/>
      <c r="AQ109" s="529"/>
      <c r="AR109" s="529"/>
      <c r="AS109" s="529"/>
      <c r="AT109" s="529"/>
      <c r="AU109" s="529"/>
      <c r="AV109" s="529"/>
      <c r="AW109" s="529"/>
      <c r="AX109" s="529"/>
      <c r="AY109" s="529"/>
      <c r="AZ109" s="529"/>
      <c r="BA109" s="529"/>
      <c r="BB109" s="529"/>
      <c r="BC109" s="529"/>
      <c r="BD109" s="529"/>
      <c r="BE109" s="529"/>
      <c r="BF109" s="529"/>
      <c r="BG109" s="529"/>
      <c r="BH109" s="529"/>
      <c r="BI109" s="529"/>
      <c r="BJ109" s="529"/>
      <c r="BK109" s="529"/>
      <c r="BL109" s="529"/>
      <c r="BM109" s="529"/>
      <c r="BN109" s="529"/>
      <c r="BO109" s="529"/>
      <c r="BP109" s="529"/>
      <c r="BQ109" s="529"/>
      <c r="BR109" s="529"/>
      <c r="BS109" s="529"/>
      <c r="BT109" s="529"/>
      <c r="BU109" s="529"/>
      <c r="BV109" s="529"/>
      <c r="BW109" s="529"/>
      <c r="BX109" s="529"/>
      <c r="BY109" s="529"/>
      <c r="BZ109" s="529"/>
      <c r="CA109" s="529"/>
      <c r="CB109" s="529"/>
      <c r="CC109" s="529"/>
      <c r="CD109" s="529"/>
      <c r="CE109" s="529"/>
      <c r="CF109" s="529"/>
      <c r="CG109" s="529"/>
      <c r="CH109" s="529"/>
      <c r="CI109" s="529"/>
      <c r="CJ109" s="529"/>
      <c r="CK109" s="529"/>
      <c r="CL109" s="529"/>
      <c r="CM109" s="529"/>
      <c r="CN109" s="529"/>
      <c r="CO109" s="529"/>
      <c r="CP109" s="529"/>
      <c r="CQ109" s="529"/>
      <c r="CR109" s="529"/>
      <c r="CS109" s="529"/>
      <c r="CT109" s="529"/>
      <c r="CU109" s="529"/>
      <c r="CV109" s="529"/>
      <c r="CW109" s="529"/>
      <c r="CX109" s="529"/>
      <c r="CY109" s="529"/>
      <c r="CZ109" s="529"/>
      <c r="DA109" s="529"/>
    </row>
    <row r="110" ht="10.5" customHeight="1"/>
    <row r="111" spans="1:105" s="29" customFormat="1" ht="15">
      <c r="A111" s="330" t="s">
        <v>320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330"/>
      <c r="BD111" s="330"/>
      <c r="BE111" s="330"/>
      <c r="BF111" s="330"/>
      <c r="BG111" s="330"/>
      <c r="BH111" s="330"/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330"/>
      <c r="CK111" s="330"/>
      <c r="CL111" s="330"/>
      <c r="CM111" s="330"/>
      <c r="CN111" s="330"/>
      <c r="CO111" s="330"/>
      <c r="CP111" s="330"/>
      <c r="CQ111" s="330"/>
      <c r="CR111" s="330"/>
      <c r="CS111" s="330"/>
      <c r="CT111" s="330"/>
      <c r="CU111" s="330"/>
      <c r="CV111" s="330"/>
      <c r="CW111" s="330"/>
      <c r="CX111" s="330"/>
      <c r="CY111" s="330"/>
      <c r="CZ111" s="330"/>
      <c r="DA111" s="330"/>
    </row>
    <row r="112" spans="1:105" s="29" customFormat="1" ht="10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</row>
    <row r="113" spans="1:143" ht="25.5" customHeight="1">
      <c r="A113" s="330" t="s">
        <v>131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87" t="s">
        <v>345</v>
      </c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  <c r="BR113" s="387"/>
      <c r="BS113" s="387"/>
      <c r="BT113" s="387"/>
      <c r="BU113" s="387"/>
      <c r="BV113" s="387"/>
      <c r="BW113" s="387"/>
      <c r="BX113" s="387"/>
      <c r="BY113" s="387"/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/>
      <c r="CJ113" s="387"/>
      <c r="CK113" s="387"/>
      <c r="CL113" s="387"/>
      <c r="CM113" s="387"/>
      <c r="CN113" s="387"/>
      <c r="CO113" s="387"/>
      <c r="CP113" s="387"/>
      <c r="CQ113" s="387"/>
      <c r="CR113" s="387"/>
      <c r="CS113" s="387"/>
      <c r="CT113" s="387"/>
      <c r="CU113" s="387"/>
      <c r="CV113" s="387"/>
      <c r="CW113" s="387"/>
      <c r="CX113" s="387"/>
      <c r="CY113" s="387"/>
      <c r="CZ113" s="100"/>
      <c r="DA113" s="100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81"/>
      <c r="EH113" s="81"/>
      <c r="EI113" s="81"/>
      <c r="EJ113" s="81"/>
      <c r="EK113" s="81"/>
      <c r="EL113" s="81"/>
      <c r="EM113" s="81"/>
    </row>
    <row r="114" spans="42:143" ht="9.75" customHeight="1"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</row>
    <row r="115" spans="1:143" ht="12.75" customHeight="1">
      <c r="A115" s="530" t="s">
        <v>277</v>
      </c>
      <c r="B115" s="530"/>
      <c r="C115" s="530"/>
      <c r="D115" s="530"/>
      <c r="E115" s="530"/>
      <c r="F115" s="530"/>
      <c r="G115" s="530"/>
      <c r="H115" s="530"/>
      <c r="I115" s="530"/>
      <c r="J115" s="530"/>
      <c r="K115" s="530"/>
      <c r="L115" s="530"/>
      <c r="M115" s="530"/>
      <c r="N115" s="530"/>
      <c r="O115" s="530"/>
      <c r="P115" s="530"/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30"/>
      <c r="AB115" s="530"/>
      <c r="AC115" s="530"/>
      <c r="AD115" s="530"/>
      <c r="AE115" s="530"/>
      <c r="AF115" s="530"/>
      <c r="AG115" s="530"/>
      <c r="AH115" s="530"/>
      <c r="AI115" s="92"/>
      <c r="AJ115" s="92"/>
      <c r="AK115" s="92"/>
      <c r="AL115" s="92"/>
      <c r="AM115" s="92"/>
      <c r="AN115" s="92"/>
      <c r="AO115" s="92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</row>
    <row r="116" spans="1:105" s="30" customFormat="1" ht="45" customHeight="1">
      <c r="A116" s="420" t="s">
        <v>133</v>
      </c>
      <c r="B116" s="525"/>
      <c r="C116" s="525"/>
      <c r="D116" s="525"/>
      <c r="E116" s="525"/>
      <c r="F116" s="525"/>
      <c r="G116" s="526"/>
      <c r="H116" s="420" t="s">
        <v>44</v>
      </c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6"/>
      <c r="AP116" s="420" t="s">
        <v>57</v>
      </c>
      <c r="AQ116" s="525"/>
      <c r="AR116" s="525"/>
      <c r="AS116" s="525"/>
      <c r="AT116" s="525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6"/>
      <c r="BF116" s="420" t="s">
        <v>58</v>
      </c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6"/>
      <c r="BV116" s="420" t="s">
        <v>59</v>
      </c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526"/>
      <c r="CL116" s="420" t="s">
        <v>141</v>
      </c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5"/>
      <c r="CW116" s="525"/>
      <c r="CX116" s="525"/>
      <c r="CY116" s="525"/>
      <c r="CZ116" s="525"/>
      <c r="DA116" s="526"/>
    </row>
    <row r="117" spans="1:105" s="31" customFormat="1" ht="12.75">
      <c r="A117" s="386">
        <v>1</v>
      </c>
      <c r="B117" s="386"/>
      <c r="C117" s="386"/>
      <c r="D117" s="386"/>
      <c r="E117" s="386"/>
      <c r="F117" s="386"/>
      <c r="G117" s="386"/>
      <c r="H117" s="386">
        <v>2</v>
      </c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>
        <v>3</v>
      </c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>
        <v>4</v>
      </c>
      <c r="BG117" s="386"/>
      <c r="BH117" s="386"/>
      <c r="BI117" s="386"/>
      <c r="BJ117" s="386"/>
      <c r="BK117" s="386"/>
      <c r="BL117" s="386"/>
      <c r="BM117" s="386"/>
      <c r="BN117" s="386"/>
      <c r="BO117" s="386"/>
      <c r="BP117" s="386"/>
      <c r="BQ117" s="386"/>
      <c r="BR117" s="386"/>
      <c r="BS117" s="386"/>
      <c r="BT117" s="386"/>
      <c r="BU117" s="386"/>
      <c r="BV117" s="386">
        <v>5</v>
      </c>
      <c r="BW117" s="386"/>
      <c r="BX117" s="386"/>
      <c r="BY117" s="386"/>
      <c r="BZ117" s="386"/>
      <c r="CA117" s="386"/>
      <c r="CB117" s="386"/>
      <c r="CC117" s="386"/>
      <c r="CD117" s="386"/>
      <c r="CE117" s="386"/>
      <c r="CF117" s="386"/>
      <c r="CG117" s="386"/>
      <c r="CH117" s="386"/>
      <c r="CI117" s="386"/>
      <c r="CJ117" s="386"/>
      <c r="CK117" s="386"/>
      <c r="CL117" s="386">
        <v>6</v>
      </c>
      <c r="CM117" s="386"/>
      <c r="CN117" s="386"/>
      <c r="CO117" s="386"/>
      <c r="CP117" s="386"/>
      <c r="CQ117" s="386"/>
      <c r="CR117" s="386"/>
      <c r="CS117" s="386"/>
      <c r="CT117" s="386"/>
      <c r="CU117" s="386"/>
      <c r="CV117" s="386"/>
      <c r="CW117" s="386"/>
      <c r="CX117" s="386"/>
      <c r="CY117" s="386"/>
      <c r="CZ117" s="386"/>
      <c r="DA117" s="386"/>
    </row>
    <row r="118" spans="1:105" s="32" customFormat="1" ht="15" customHeight="1">
      <c r="A118" s="369" t="s">
        <v>147</v>
      </c>
      <c r="B118" s="369"/>
      <c r="C118" s="369"/>
      <c r="D118" s="369"/>
      <c r="E118" s="369"/>
      <c r="F118" s="369"/>
      <c r="G118" s="369"/>
      <c r="H118" s="442" t="s">
        <v>287</v>
      </c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  <c r="AA118" s="442"/>
      <c r="AB118" s="442"/>
      <c r="AC118" s="442"/>
      <c r="AD118" s="442"/>
      <c r="AE118" s="442"/>
      <c r="AF118" s="442"/>
      <c r="AG118" s="442"/>
      <c r="AH118" s="442"/>
      <c r="AI118" s="442"/>
      <c r="AJ118" s="442"/>
      <c r="AK118" s="442"/>
      <c r="AL118" s="442"/>
      <c r="AM118" s="442"/>
      <c r="AN118" s="442"/>
      <c r="AO118" s="442"/>
      <c r="AP118" s="402">
        <v>1</v>
      </c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402"/>
      <c r="BE118" s="402"/>
      <c r="BF118" s="402">
        <v>12</v>
      </c>
      <c r="BG118" s="402"/>
      <c r="BH118" s="402"/>
      <c r="BI118" s="402"/>
      <c r="BJ118" s="402"/>
      <c r="BK118" s="402"/>
      <c r="BL118" s="402"/>
      <c r="BM118" s="402"/>
      <c r="BN118" s="402"/>
      <c r="BO118" s="402"/>
      <c r="BP118" s="402"/>
      <c r="BQ118" s="402"/>
      <c r="BR118" s="402"/>
      <c r="BS118" s="402"/>
      <c r="BT118" s="402"/>
      <c r="BU118" s="402"/>
      <c r="BV118" s="402">
        <v>976.4875</v>
      </c>
      <c r="BW118" s="402"/>
      <c r="BX118" s="402"/>
      <c r="BY118" s="402"/>
      <c r="BZ118" s="402"/>
      <c r="CA118" s="402"/>
      <c r="CB118" s="402"/>
      <c r="CC118" s="402"/>
      <c r="CD118" s="402"/>
      <c r="CE118" s="402"/>
      <c r="CF118" s="402"/>
      <c r="CG118" s="402"/>
      <c r="CH118" s="402"/>
      <c r="CI118" s="402"/>
      <c r="CJ118" s="402"/>
      <c r="CK118" s="402"/>
      <c r="CL118" s="440">
        <f>AP118*BF118*BV118</f>
        <v>11717.849999999999</v>
      </c>
      <c r="CM118" s="440"/>
      <c r="CN118" s="440"/>
      <c r="CO118" s="440"/>
      <c r="CP118" s="440"/>
      <c r="CQ118" s="440"/>
      <c r="CR118" s="440"/>
      <c r="CS118" s="440"/>
      <c r="CT118" s="440"/>
      <c r="CU118" s="440"/>
      <c r="CV118" s="440"/>
      <c r="CW118" s="440"/>
      <c r="CX118" s="440"/>
      <c r="CY118" s="440"/>
      <c r="CZ118" s="440"/>
      <c r="DA118" s="440"/>
    </row>
    <row r="119" spans="1:105" s="32" customFormat="1" ht="15" customHeight="1">
      <c r="A119" s="458" t="s">
        <v>151</v>
      </c>
      <c r="B119" s="434"/>
      <c r="C119" s="434"/>
      <c r="D119" s="434"/>
      <c r="E119" s="434"/>
      <c r="F119" s="434"/>
      <c r="G119" s="435"/>
      <c r="H119" s="436" t="s">
        <v>288</v>
      </c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8"/>
      <c r="AP119" s="531">
        <v>1</v>
      </c>
      <c r="AQ119" s="532"/>
      <c r="AR119" s="532"/>
      <c r="AS119" s="532"/>
      <c r="AT119" s="532"/>
      <c r="AU119" s="532"/>
      <c r="AV119" s="532"/>
      <c r="AW119" s="532"/>
      <c r="AX119" s="532"/>
      <c r="AY119" s="532"/>
      <c r="AZ119" s="532"/>
      <c r="BA119" s="532"/>
      <c r="BB119" s="532"/>
      <c r="BC119" s="532"/>
      <c r="BD119" s="532"/>
      <c r="BE119" s="533"/>
      <c r="BF119" s="345">
        <v>12</v>
      </c>
      <c r="BG119" s="346"/>
      <c r="BH119" s="346"/>
      <c r="BI119" s="346"/>
      <c r="BJ119" s="346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7"/>
      <c r="BV119" s="439">
        <v>630</v>
      </c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39"/>
      <c r="CL119" s="440">
        <f>AP119*BF119*BV119</f>
        <v>7560</v>
      </c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/>
      <c r="CX119" s="440"/>
      <c r="CY119" s="440"/>
      <c r="CZ119" s="440"/>
      <c r="DA119" s="440"/>
    </row>
    <row r="120" spans="1:105" s="32" customFormat="1" ht="15" customHeight="1">
      <c r="A120" s="369"/>
      <c r="B120" s="369"/>
      <c r="C120" s="369"/>
      <c r="D120" s="369"/>
      <c r="E120" s="369"/>
      <c r="F120" s="369"/>
      <c r="G120" s="369"/>
      <c r="H120" s="534" t="s">
        <v>166</v>
      </c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6"/>
      <c r="AP120" s="402" t="s">
        <v>124</v>
      </c>
      <c r="AQ120" s="402"/>
      <c r="AR120" s="402"/>
      <c r="AS120" s="402"/>
      <c r="AT120" s="402"/>
      <c r="AU120" s="402"/>
      <c r="AV120" s="402"/>
      <c r="AW120" s="402"/>
      <c r="AX120" s="402"/>
      <c r="AY120" s="402"/>
      <c r="AZ120" s="402"/>
      <c r="BA120" s="402"/>
      <c r="BB120" s="402"/>
      <c r="BC120" s="402"/>
      <c r="BD120" s="402"/>
      <c r="BE120" s="402"/>
      <c r="BF120" s="402" t="s">
        <v>124</v>
      </c>
      <c r="BG120" s="402"/>
      <c r="BH120" s="402"/>
      <c r="BI120" s="402"/>
      <c r="BJ120" s="402"/>
      <c r="BK120" s="402"/>
      <c r="BL120" s="402"/>
      <c r="BM120" s="402"/>
      <c r="BN120" s="402"/>
      <c r="BO120" s="402"/>
      <c r="BP120" s="402"/>
      <c r="BQ120" s="402"/>
      <c r="BR120" s="402"/>
      <c r="BS120" s="402"/>
      <c r="BT120" s="402"/>
      <c r="BU120" s="402"/>
      <c r="BV120" s="402" t="s">
        <v>124</v>
      </c>
      <c r="BW120" s="402"/>
      <c r="BX120" s="402"/>
      <c r="BY120" s="402"/>
      <c r="BZ120" s="402"/>
      <c r="CA120" s="402"/>
      <c r="CB120" s="402"/>
      <c r="CC120" s="402"/>
      <c r="CD120" s="402"/>
      <c r="CE120" s="402"/>
      <c r="CF120" s="402"/>
      <c r="CG120" s="402"/>
      <c r="CH120" s="402"/>
      <c r="CI120" s="402"/>
      <c r="CJ120" s="402"/>
      <c r="CK120" s="402"/>
      <c r="CL120" s="537">
        <f>CL118+CL119</f>
        <v>19277.85</v>
      </c>
      <c r="CM120" s="537"/>
      <c r="CN120" s="537"/>
      <c r="CO120" s="537"/>
      <c r="CP120" s="537"/>
      <c r="CQ120" s="537"/>
      <c r="CR120" s="537"/>
      <c r="CS120" s="537"/>
      <c r="CT120" s="537"/>
      <c r="CU120" s="537"/>
      <c r="CV120" s="537"/>
      <c r="CW120" s="537"/>
      <c r="CX120" s="537"/>
      <c r="CY120" s="537"/>
      <c r="CZ120" s="537"/>
      <c r="DA120" s="537"/>
    </row>
    <row r="121" spans="1:105" s="32" customFormat="1" ht="6" customHeight="1">
      <c r="A121" s="80"/>
      <c r="B121" s="80"/>
      <c r="C121" s="80"/>
      <c r="D121" s="80"/>
      <c r="E121" s="80"/>
      <c r="F121" s="80"/>
      <c r="G121" s="80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</row>
    <row r="122" ht="10.5" customHeight="1"/>
    <row r="123" spans="1:105" s="29" customFormat="1" ht="15" hidden="1">
      <c r="A123" s="330" t="s">
        <v>167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0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30"/>
      <c r="CD123" s="330"/>
      <c r="CE123" s="330"/>
      <c r="CF123" s="330"/>
      <c r="CG123" s="330"/>
      <c r="CH123" s="330"/>
      <c r="CI123" s="330"/>
      <c r="CJ123" s="330"/>
      <c r="CK123" s="330"/>
      <c r="CL123" s="330"/>
      <c r="CM123" s="330"/>
      <c r="CN123" s="330"/>
      <c r="CO123" s="330"/>
      <c r="CP123" s="330"/>
      <c r="CQ123" s="330"/>
      <c r="CR123" s="330"/>
      <c r="CS123" s="330"/>
      <c r="CT123" s="330"/>
      <c r="CU123" s="330"/>
      <c r="CV123" s="330"/>
      <c r="CW123" s="330"/>
      <c r="CX123" s="330"/>
      <c r="CY123" s="330"/>
      <c r="CZ123" s="330"/>
      <c r="DA123" s="330"/>
    </row>
    <row r="124" ht="10.5" customHeight="1" hidden="1"/>
    <row r="125" spans="1:105" s="30" customFormat="1" ht="45" customHeight="1" hidden="1">
      <c r="A125" s="283" t="s">
        <v>133</v>
      </c>
      <c r="B125" s="284"/>
      <c r="C125" s="284"/>
      <c r="D125" s="284"/>
      <c r="E125" s="284"/>
      <c r="F125" s="284"/>
      <c r="G125" s="285"/>
      <c r="H125" s="283" t="s">
        <v>44</v>
      </c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5"/>
      <c r="BD125" s="283" t="s">
        <v>168</v>
      </c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5"/>
      <c r="BT125" s="283" t="s">
        <v>169</v>
      </c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5"/>
      <c r="CJ125" s="283" t="s">
        <v>170</v>
      </c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5"/>
    </row>
    <row r="126" spans="1:105" s="31" customFormat="1" ht="12.75" hidden="1">
      <c r="A126" s="297">
        <v>1</v>
      </c>
      <c r="B126" s="297"/>
      <c r="C126" s="297"/>
      <c r="D126" s="297"/>
      <c r="E126" s="297"/>
      <c r="F126" s="297"/>
      <c r="G126" s="297"/>
      <c r="H126" s="297">
        <v>2</v>
      </c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>
        <v>3</v>
      </c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>
        <v>4</v>
      </c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7">
        <v>5</v>
      </c>
      <c r="CK126" s="297"/>
      <c r="CL126" s="297"/>
      <c r="CM126" s="297"/>
      <c r="CN126" s="297"/>
      <c r="CO126" s="297"/>
      <c r="CP126" s="297"/>
      <c r="CQ126" s="297"/>
      <c r="CR126" s="297"/>
      <c r="CS126" s="297"/>
      <c r="CT126" s="297"/>
      <c r="CU126" s="297"/>
      <c r="CV126" s="297"/>
      <c r="CW126" s="297"/>
      <c r="CX126" s="297"/>
      <c r="CY126" s="297"/>
      <c r="CZ126" s="297"/>
      <c r="DA126" s="297"/>
    </row>
    <row r="127" spans="1:105" s="32" customFormat="1" ht="15" customHeight="1" hidden="1">
      <c r="A127" s="295"/>
      <c r="B127" s="295"/>
      <c r="C127" s="295"/>
      <c r="D127" s="295"/>
      <c r="E127" s="295"/>
      <c r="F127" s="295"/>
      <c r="G127" s="295"/>
      <c r="H127" s="209">
        <v>0</v>
      </c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96">
        <v>0</v>
      </c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>
        <v>0</v>
      </c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>
        <v>0</v>
      </c>
      <c r="CK127" s="296"/>
      <c r="CL127" s="296"/>
      <c r="CM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  <c r="DA127" s="296"/>
    </row>
    <row r="128" spans="1:105" s="32" customFormat="1" ht="15" customHeight="1" hidden="1">
      <c r="A128" s="295"/>
      <c r="B128" s="295"/>
      <c r="C128" s="295"/>
      <c r="D128" s="295"/>
      <c r="E128" s="295"/>
      <c r="F128" s="295"/>
      <c r="G128" s="295"/>
      <c r="H128" s="324" t="s">
        <v>136</v>
      </c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5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6"/>
    </row>
    <row r="129" ht="10.5" customHeight="1" hidden="1"/>
    <row r="130" spans="1:105" s="29" customFormat="1" ht="15">
      <c r="A130" s="330" t="s">
        <v>321</v>
      </c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330"/>
      <c r="CL130" s="330"/>
      <c r="CM130" s="330"/>
      <c r="CN130" s="330"/>
      <c r="CO130" s="330"/>
      <c r="CP130" s="330"/>
      <c r="CQ130" s="330"/>
      <c r="CR130" s="330"/>
      <c r="CS130" s="330"/>
      <c r="CT130" s="330"/>
      <c r="CU130" s="330"/>
      <c r="CV130" s="330"/>
      <c r="CW130" s="330"/>
      <c r="CX130" s="330"/>
      <c r="CY130" s="330"/>
      <c r="CZ130" s="330"/>
      <c r="DA130" s="330"/>
    </row>
    <row r="131" spans="1:105" s="29" customFormat="1" ht="8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</row>
    <row r="132" spans="1:136" s="32" customFormat="1" ht="26.25" customHeight="1">
      <c r="A132" s="330" t="s">
        <v>131</v>
      </c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87" t="s">
        <v>345</v>
      </c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7"/>
      <c r="CX132" s="387"/>
      <c r="CY132" s="387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</row>
    <row r="133" spans="1:136" s="32" customFormat="1" ht="6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</row>
    <row r="134" spans="1:105" s="32" customFormat="1" ht="18.75" customHeight="1" thickBot="1">
      <c r="A134" s="80"/>
      <c r="B134" s="538" t="s">
        <v>277</v>
      </c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</row>
    <row r="135" spans="1:105" s="32" customFormat="1" ht="39" customHeight="1">
      <c r="A135" s="520" t="s">
        <v>133</v>
      </c>
      <c r="B135" s="361"/>
      <c r="C135" s="361"/>
      <c r="D135" s="361"/>
      <c r="E135" s="361"/>
      <c r="F135" s="361"/>
      <c r="G135" s="367"/>
      <c r="H135" s="360" t="s">
        <v>2</v>
      </c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7"/>
      <c r="AP135" s="360" t="s">
        <v>60</v>
      </c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7"/>
      <c r="BF135" s="360" t="s">
        <v>171</v>
      </c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7"/>
      <c r="BV135" s="360" t="s">
        <v>172</v>
      </c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7"/>
      <c r="CL135" s="360" t="s">
        <v>173</v>
      </c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2"/>
    </row>
    <row r="136" spans="1:105" s="32" customFormat="1" ht="15" customHeight="1">
      <c r="A136" s="385">
        <v>1</v>
      </c>
      <c r="B136" s="386"/>
      <c r="C136" s="386"/>
      <c r="D136" s="386"/>
      <c r="E136" s="386"/>
      <c r="F136" s="386"/>
      <c r="G136" s="386"/>
      <c r="H136" s="386">
        <v>2</v>
      </c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>
        <v>4</v>
      </c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  <c r="BA136" s="386"/>
      <c r="BB136" s="386"/>
      <c r="BC136" s="386"/>
      <c r="BD136" s="386"/>
      <c r="BE136" s="386"/>
      <c r="BF136" s="386">
        <v>5</v>
      </c>
      <c r="BG136" s="386"/>
      <c r="BH136" s="386"/>
      <c r="BI136" s="386"/>
      <c r="BJ136" s="386"/>
      <c r="BK136" s="386"/>
      <c r="BL136" s="386"/>
      <c r="BM136" s="386"/>
      <c r="BN136" s="386"/>
      <c r="BO136" s="386"/>
      <c r="BP136" s="386"/>
      <c r="BQ136" s="386"/>
      <c r="BR136" s="386"/>
      <c r="BS136" s="386"/>
      <c r="BT136" s="386"/>
      <c r="BU136" s="386"/>
      <c r="BV136" s="386">
        <v>6</v>
      </c>
      <c r="BW136" s="386"/>
      <c r="BX136" s="386"/>
      <c r="BY136" s="386"/>
      <c r="BZ136" s="386"/>
      <c r="CA136" s="386"/>
      <c r="CB136" s="386"/>
      <c r="CC136" s="386"/>
      <c r="CD136" s="386"/>
      <c r="CE136" s="386"/>
      <c r="CF136" s="386"/>
      <c r="CG136" s="386"/>
      <c r="CH136" s="386"/>
      <c r="CI136" s="386"/>
      <c r="CJ136" s="386"/>
      <c r="CK136" s="386"/>
      <c r="CL136" s="386">
        <v>6</v>
      </c>
      <c r="CM136" s="386"/>
      <c r="CN136" s="386"/>
      <c r="CO136" s="386"/>
      <c r="CP136" s="386"/>
      <c r="CQ136" s="386"/>
      <c r="CR136" s="386"/>
      <c r="CS136" s="386"/>
      <c r="CT136" s="386"/>
      <c r="CU136" s="386"/>
      <c r="CV136" s="386"/>
      <c r="CW136" s="386"/>
      <c r="CX136" s="386"/>
      <c r="CY136" s="386"/>
      <c r="CZ136" s="386"/>
      <c r="DA136" s="503"/>
    </row>
    <row r="137" spans="1:105" s="32" customFormat="1" ht="21.75" customHeight="1">
      <c r="A137" s="368" t="s">
        <v>147</v>
      </c>
      <c r="B137" s="369"/>
      <c r="C137" s="369"/>
      <c r="D137" s="369"/>
      <c r="E137" s="369"/>
      <c r="F137" s="369"/>
      <c r="G137" s="369"/>
      <c r="H137" s="442" t="s">
        <v>298</v>
      </c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F137" s="442"/>
      <c r="AG137" s="442"/>
      <c r="AH137" s="442"/>
      <c r="AI137" s="442"/>
      <c r="AJ137" s="442"/>
      <c r="AK137" s="442"/>
      <c r="AL137" s="442"/>
      <c r="AM137" s="442"/>
      <c r="AN137" s="442"/>
      <c r="AO137" s="442"/>
      <c r="AP137" s="615">
        <v>12</v>
      </c>
      <c r="AQ137" s="615"/>
      <c r="AR137" s="615"/>
      <c r="AS137" s="615"/>
      <c r="AT137" s="615"/>
      <c r="AU137" s="615"/>
      <c r="AV137" s="615"/>
      <c r="AW137" s="615"/>
      <c r="AX137" s="615"/>
      <c r="AY137" s="615"/>
      <c r="AZ137" s="615"/>
      <c r="BA137" s="615"/>
      <c r="BB137" s="615"/>
      <c r="BC137" s="615"/>
      <c r="BD137" s="615"/>
      <c r="BE137" s="615"/>
      <c r="BF137" s="440">
        <v>50912.57</v>
      </c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02">
        <v>0</v>
      </c>
      <c r="BW137" s="402"/>
      <c r="BX137" s="402"/>
      <c r="BY137" s="402"/>
      <c r="BZ137" s="402"/>
      <c r="CA137" s="402"/>
      <c r="CB137" s="402"/>
      <c r="CC137" s="402"/>
      <c r="CD137" s="402"/>
      <c r="CE137" s="402"/>
      <c r="CF137" s="402"/>
      <c r="CG137" s="402"/>
      <c r="CH137" s="402"/>
      <c r="CI137" s="402"/>
      <c r="CJ137" s="402"/>
      <c r="CK137" s="402"/>
      <c r="CL137" s="440">
        <v>610950.84</v>
      </c>
      <c r="CM137" s="440"/>
      <c r="CN137" s="440"/>
      <c r="CO137" s="440"/>
      <c r="CP137" s="440"/>
      <c r="CQ137" s="440"/>
      <c r="CR137" s="440"/>
      <c r="CS137" s="440"/>
      <c r="CT137" s="440"/>
      <c r="CU137" s="440"/>
      <c r="CV137" s="440"/>
      <c r="CW137" s="440"/>
      <c r="CX137" s="440"/>
      <c r="CY137" s="440"/>
      <c r="CZ137" s="440"/>
      <c r="DA137" s="441"/>
    </row>
    <row r="138" spans="1:105" s="32" customFormat="1" ht="12.75">
      <c r="A138" s="433" t="s">
        <v>151</v>
      </c>
      <c r="B138" s="434"/>
      <c r="C138" s="434"/>
      <c r="D138" s="434"/>
      <c r="E138" s="434"/>
      <c r="F138" s="434"/>
      <c r="G138" s="435"/>
      <c r="H138" s="436" t="s">
        <v>299</v>
      </c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8"/>
      <c r="AP138" s="542">
        <v>12</v>
      </c>
      <c r="AQ138" s="543"/>
      <c r="AR138" s="543"/>
      <c r="AS138" s="543"/>
      <c r="AT138" s="543"/>
      <c r="AU138" s="543"/>
      <c r="AV138" s="543"/>
      <c r="AW138" s="543"/>
      <c r="AX138" s="543"/>
      <c r="AY138" s="543"/>
      <c r="AZ138" s="543"/>
      <c r="BA138" s="543"/>
      <c r="BB138" s="543"/>
      <c r="BC138" s="543"/>
      <c r="BD138" s="543"/>
      <c r="BE138" s="544"/>
      <c r="BF138" s="222">
        <v>89920.36</v>
      </c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4"/>
      <c r="BV138" s="345">
        <v>0</v>
      </c>
      <c r="BW138" s="346"/>
      <c r="BX138" s="346"/>
      <c r="BY138" s="346"/>
      <c r="BZ138" s="346"/>
      <c r="CA138" s="346"/>
      <c r="CB138" s="346"/>
      <c r="CC138" s="346"/>
      <c r="CD138" s="346"/>
      <c r="CE138" s="346"/>
      <c r="CF138" s="346"/>
      <c r="CG138" s="346"/>
      <c r="CH138" s="346"/>
      <c r="CI138" s="346"/>
      <c r="CJ138" s="346"/>
      <c r="CK138" s="347"/>
      <c r="CL138" s="222">
        <v>1079044.32</v>
      </c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4"/>
      <c r="DA138" s="91">
        <f>SUM(CL138)</f>
        <v>1079044.32</v>
      </c>
    </row>
    <row r="139" spans="1:105" s="32" customFormat="1" ht="12.75" customHeight="1">
      <c r="A139" s="433" t="s">
        <v>157</v>
      </c>
      <c r="B139" s="434"/>
      <c r="C139" s="434"/>
      <c r="D139" s="434"/>
      <c r="E139" s="434"/>
      <c r="F139" s="434"/>
      <c r="G139" s="435"/>
      <c r="H139" s="436" t="s">
        <v>365</v>
      </c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8"/>
      <c r="AP139" s="439">
        <v>12</v>
      </c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40">
        <v>5867.14</v>
      </c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02">
        <v>0</v>
      </c>
      <c r="BW139" s="402"/>
      <c r="BX139" s="402"/>
      <c r="BY139" s="402"/>
      <c r="BZ139" s="402"/>
      <c r="CA139" s="402"/>
      <c r="CB139" s="402"/>
      <c r="CC139" s="402"/>
      <c r="CD139" s="402"/>
      <c r="CE139" s="402"/>
      <c r="CF139" s="402"/>
      <c r="CG139" s="402"/>
      <c r="CH139" s="402"/>
      <c r="CI139" s="402"/>
      <c r="CJ139" s="402"/>
      <c r="CK139" s="402"/>
      <c r="CL139" s="440">
        <v>131974.32</v>
      </c>
      <c r="CM139" s="440"/>
      <c r="CN139" s="440"/>
      <c r="CO139" s="440"/>
      <c r="CP139" s="440"/>
      <c r="CQ139" s="440"/>
      <c r="CR139" s="440"/>
      <c r="CS139" s="440"/>
      <c r="CT139" s="440"/>
      <c r="CU139" s="440"/>
      <c r="CV139" s="440"/>
      <c r="CW139" s="440"/>
      <c r="CX139" s="440"/>
      <c r="CY139" s="440"/>
      <c r="CZ139" s="440"/>
      <c r="DA139" s="441"/>
    </row>
    <row r="140" spans="1:105" s="32" customFormat="1" ht="12.75" hidden="1">
      <c r="A140" s="433" t="s">
        <v>157</v>
      </c>
      <c r="B140" s="434"/>
      <c r="C140" s="434"/>
      <c r="D140" s="434"/>
      <c r="E140" s="434"/>
      <c r="F140" s="434"/>
      <c r="G140" s="435"/>
      <c r="H140" s="436" t="s">
        <v>364</v>
      </c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8"/>
      <c r="AP140" s="348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349"/>
      <c r="BD140" s="349"/>
      <c r="BE140" s="350"/>
      <c r="BF140" s="222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4"/>
      <c r="BV140" s="345">
        <v>0</v>
      </c>
      <c r="BW140" s="346"/>
      <c r="BX140" s="346"/>
      <c r="BY140" s="346"/>
      <c r="BZ140" s="346"/>
      <c r="CA140" s="346"/>
      <c r="CB140" s="346"/>
      <c r="CC140" s="346"/>
      <c r="CD140" s="346"/>
      <c r="CE140" s="346"/>
      <c r="CF140" s="346"/>
      <c r="CG140" s="346"/>
      <c r="CH140" s="346"/>
      <c r="CI140" s="346"/>
      <c r="CJ140" s="346"/>
      <c r="CK140" s="347"/>
      <c r="CL140" s="222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4"/>
      <c r="DA140" s="91">
        <f>SUM(CL140)</f>
        <v>0</v>
      </c>
    </row>
    <row r="141" spans="1:105" ht="13.5" customHeight="1" thickBot="1">
      <c r="A141" s="424"/>
      <c r="B141" s="425"/>
      <c r="C141" s="425"/>
      <c r="D141" s="425"/>
      <c r="E141" s="425"/>
      <c r="F141" s="425"/>
      <c r="G141" s="425"/>
      <c r="H141" s="545" t="s">
        <v>289</v>
      </c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7"/>
      <c r="AP141" s="519" t="s">
        <v>124</v>
      </c>
      <c r="AQ141" s="519"/>
      <c r="AR141" s="519"/>
      <c r="AS141" s="519"/>
      <c r="AT141" s="519"/>
      <c r="AU141" s="519"/>
      <c r="AV141" s="519"/>
      <c r="AW141" s="519"/>
      <c r="AX141" s="519"/>
      <c r="AY141" s="519"/>
      <c r="AZ141" s="519"/>
      <c r="BA141" s="519"/>
      <c r="BB141" s="519"/>
      <c r="BC141" s="519"/>
      <c r="BD141" s="519"/>
      <c r="BE141" s="519"/>
      <c r="BF141" s="519" t="s">
        <v>124</v>
      </c>
      <c r="BG141" s="519"/>
      <c r="BH141" s="519"/>
      <c r="BI141" s="519"/>
      <c r="BJ141" s="519"/>
      <c r="BK141" s="519"/>
      <c r="BL141" s="519"/>
      <c r="BM141" s="519"/>
      <c r="BN141" s="519"/>
      <c r="BO141" s="519"/>
      <c r="BP141" s="519"/>
      <c r="BQ141" s="519"/>
      <c r="BR141" s="519"/>
      <c r="BS141" s="519"/>
      <c r="BT141" s="519"/>
      <c r="BU141" s="519"/>
      <c r="BV141" s="519" t="s">
        <v>124</v>
      </c>
      <c r="BW141" s="519"/>
      <c r="BX141" s="519"/>
      <c r="BY141" s="519"/>
      <c r="BZ141" s="519"/>
      <c r="CA141" s="519"/>
      <c r="CB141" s="519"/>
      <c r="CC141" s="519"/>
      <c r="CD141" s="519"/>
      <c r="CE141" s="519"/>
      <c r="CF141" s="519"/>
      <c r="CG141" s="519"/>
      <c r="CH141" s="519"/>
      <c r="CI141" s="519"/>
      <c r="CJ141" s="519"/>
      <c r="CK141" s="519"/>
      <c r="CL141" s="513">
        <f>SUM(CL137:CL140)</f>
        <v>1821969.4800000002</v>
      </c>
      <c r="CM141" s="513"/>
      <c r="CN141" s="513"/>
      <c r="CO141" s="513"/>
      <c r="CP141" s="513"/>
      <c r="CQ141" s="513"/>
      <c r="CR141" s="513"/>
      <c r="CS141" s="513"/>
      <c r="CT141" s="513"/>
      <c r="CU141" s="513"/>
      <c r="CV141" s="513"/>
      <c r="CW141" s="513"/>
      <c r="CX141" s="513"/>
      <c r="CY141" s="513"/>
      <c r="CZ141" s="513"/>
      <c r="DA141" s="514"/>
    </row>
    <row r="142" spans="1:105" ht="13.5" customHeight="1">
      <c r="A142" s="80"/>
      <c r="B142" s="80"/>
      <c r="C142" s="80"/>
      <c r="D142" s="80"/>
      <c r="E142" s="80"/>
      <c r="F142" s="80"/>
      <c r="G142" s="80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</row>
    <row r="143" spans="1:105" s="29" customFormat="1" ht="21" customHeight="1" hidden="1">
      <c r="A143" s="330" t="s">
        <v>174</v>
      </c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330"/>
      <c r="CL143" s="330"/>
      <c r="CM143" s="330"/>
      <c r="CN143" s="330"/>
      <c r="CO143" s="330"/>
      <c r="CP143" s="330"/>
      <c r="CQ143" s="330"/>
      <c r="CR143" s="330"/>
      <c r="CS143" s="330"/>
      <c r="CT143" s="330"/>
      <c r="CU143" s="330"/>
      <c r="CV143" s="330"/>
      <c r="CW143" s="330"/>
      <c r="CX143" s="330"/>
      <c r="CY143" s="330"/>
      <c r="CZ143" s="330"/>
      <c r="DA143" s="330"/>
    </row>
    <row r="144" ht="10.5" customHeight="1" hidden="1"/>
    <row r="145" spans="1:105" s="30" customFormat="1" ht="45" customHeight="1" hidden="1">
      <c r="A145" s="283" t="s">
        <v>133</v>
      </c>
      <c r="B145" s="284"/>
      <c r="C145" s="284"/>
      <c r="D145" s="284"/>
      <c r="E145" s="284"/>
      <c r="F145" s="284"/>
      <c r="G145" s="285"/>
      <c r="H145" s="283" t="s">
        <v>2</v>
      </c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5"/>
      <c r="BD145" s="283" t="s">
        <v>61</v>
      </c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5"/>
      <c r="BT145" s="283" t="s">
        <v>175</v>
      </c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5"/>
      <c r="CJ145" s="283" t="s">
        <v>176</v>
      </c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5"/>
    </row>
    <row r="146" spans="1:105" s="31" customFormat="1" ht="12.75" hidden="1">
      <c r="A146" s="297">
        <v>1</v>
      </c>
      <c r="B146" s="297"/>
      <c r="C146" s="297"/>
      <c r="D146" s="297"/>
      <c r="E146" s="297"/>
      <c r="F146" s="297"/>
      <c r="G146" s="297"/>
      <c r="H146" s="297">
        <v>2</v>
      </c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>
        <v>4</v>
      </c>
      <c r="BE146" s="297"/>
      <c r="BF146" s="297"/>
      <c r="BG146" s="297"/>
      <c r="BH146" s="297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>
        <v>5</v>
      </c>
      <c r="BU146" s="297"/>
      <c r="BV146" s="297"/>
      <c r="BW146" s="297"/>
      <c r="BX146" s="297"/>
      <c r="BY146" s="297"/>
      <c r="BZ146" s="297"/>
      <c r="CA146" s="297"/>
      <c r="CB146" s="297"/>
      <c r="CC146" s="297"/>
      <c r="CD146" s="297"/>
      <c r="CE146" s="297"/>
      <c r="CF146" s="297"/>
      <c r="CG146" s="297"/>
      <c r="CH146" s="297"/>
      <c r="CI146" s="297"/>
      <c r="CJ146" s="297">
        <v>6</v>
      </c>
      <c r="CK146" s="297"/>
      <c r="CL146" s="297"/>
      <c r="CM146" s="297"/>
      <c r="CN146" s="297"/>
      <c r="CO146" s="297"/>
      <c r="CP146" s="297"/>
      <c r="CQ146" s="297"/>
      <c r="CR146" s="297"/>
      <c r="CS146" s="297"/>
      <c r="CT146" s="297"/>
      <c r="CU146" s="297"/>
      <c r="CV146" s="297"/>
      <c r="CW146" s="297"/>
      <c r="CX146" s="297"/>
      <c r="CY146" s="297"/>
      <c r="CZ146" s="297"/>
      <c r="DA146" s="297"/>
    </row>
    <row r="147" spans="1:107" s="32" customFormat="1" ht="15" customHeight="1" hidden="1">
      <c r="A147" s="295"/>
      <c r="B147" s="295"/>
      <c r="C147" s="295"/>
      <c r="D147" s="295"/>
      <c r="E147" s="295"/>
      <c r="F147" s="295"/>
      <c r="G147" s="295"/>
      <c r="H147" s="274">
        <v>0</v>
      </c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96">
        <v>0</v>
      </c>
      <c r="BE147" s="296"/>
      <c r="BF147" s="296"/>
      <c r="BG147" s="296"/>
      <c r="BH147" s="296"/>
      <c r="BI147" s="296"/>
      <c r="BJ147" s="296"/>
      <c r="BK147" s="296"/>
      <c r="BL147" s="296"/>
      <c r="BM147" s="296"/>
      <c r="BN147" s="296"/>
      <c r="BO147" s="296"/>
      <c r="BP147" s="296"/>
      <c r="BQ147" s="296"/>
      <c r="BR147" s="296"/>
      <c r="BS147" s="296"/>
      <c r="BT147" s="296">
        <v>0</v>
      </c>
      <c r="BU147" s="296"/>
      <c r="BV147" s="296"/>
      <c r="BW147" s="296"/>
      <c r="BX147" s="296"/>
      <c r="BY147" s="296"/>
      <c r="BZ147" s="296"/>
      <c r="CA147" s="296"/>
      <c r="CB147" s="296"/>
      <c r="CC147" s="296"/>
      <c r="CD147" s="296"/>
      <c r="CE147" s="296"/>
      <c r="CF147" s="296"/>
      <c r="CG147" s="296"/>
      <c r="CH147" s="296"/>
      <c r="CI147" s="296"/>
      <c r="CJ147" s="296">
        <v>0</v>
      </c>
      <c r="CK147" s="296"/>
      <c r="CL147" s="296"/>
      <c r="CM147" s="296"/>
      <c r="CN147" s="296"/>
      <c r="CO147" s="296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6"/>
      <c r="DB147" s="83"/>
      <c r="DC147" s="83"/>
    </row>
    <row r="148" spans="1:105" s="32" customFormat="1" ht="15" customHeight="1" hidden="1">
      <c r="A148" s="295"/>
      <c r="B148" s="295"/>
      <c r="C148" s="295"/>
      <c r="D148" s="295"/>
      <c r="E148" s="295"/>
      <c r="F148" s="295"/>
      <c r="G148" s="295"/>
      <c r="H148" s="324" t="s">
        <v>136</v>
      </c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5"/>
      <c r="BD148" s="296" t="s">
        <v>124</v>
      </c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 t="s">
        <v>124</v>
      </c>
      <c r="BU148" s="296"/>
      <c r="BV148" s="296"/>
      <c r="BW148" s="296"/>
      <c r="BX148" s="296"/>
      <c r="BY148" s="296"/>
      <c r="BZ148" s="296"/>
      <c r="CA148" s="296"/>
      <c r="CB148" s="296"/>
      <c r="CC148" s="296"/>
      <c r="CD148" s="296"/>
      <c r="CE148" s="296"/>
      <c r="CF148" s="296"/>
      <c r="CG148" s="296"/>
      <c r="CH148" s="296"/>
      <c r="CI148" s="296"/>
      <c r="CJ148" s="296" t="s">
        <v>124</v>
      </c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</row>
    <row r="149" ht="12" customHeight="1"/>
    <row r="150" spans="1:105" s="29" customFormat="1" ht="15">
      <c r="A150" s="330" t="s">
        <v>322</v>
      </c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  <c r="DA150" s="330"/>
    </row>
    <row r="151" spans="1:105" s="29" customFormat="1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</row>
    <row r="152" spans="1:134" ht="26.25" customHeight="1">
      <c r="A152" s="330" t="s">
        <v>131</v>
      </c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87" t="s">
        <v>345</v>
      </c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  <c r="BA152" s="387"/>
      <c r="BB152" s="387"/>
      <c r="BC152" s="387"/>
      <c r="BD152" s="387"/>
      <c r="BE152" s="387"/>
      <c r="BF152" s="387"/>
      <c r="BG152" s="387"/>
      <c r="BH152" s="387"/>
      <c r="BI152" s="387"/>
      <c r="BJ152" s="387"/>
      <c r="BK152" s="387"/>
      <c r="BL152" s="387"/>
      <c r="BM152" s="387"/>
      <c r="BN152" s="387"/>
      <c r="BO152" s="387"/>
      <c r="BP152" s="387"/>
      <c r="BQ152" s="387"/>
      <c r="BR152" s="387"/>
      <c r="BS152" s="387"/>
      <c r="BT152" s="387"/>
      <c r="BU152" s="387"/>
      <c r="BV152" s="387"/>
      <c r="BW152" s="387"/>
      <c r="BX152" s="387"/>
      <c r="BY152" s="387"/>
      <c r="BZ152" s="387"/>
      <c r="CA152" s="387"/>
      <c r="CB152" s="387"/>
      <c r="CC152" s="387"/>
      <c r="CD152" s="387"/>
      <c r="CE152" s="387"/>
      <c r="CF152" s="387"/>
      <c r="CG152" s="387"/>
      <c r="CH152" s="387"/>
      <c r="CI152" s="387"/>
      <c r="CJ152" s="387"/>
      <c r="CK152" s="387"/>
      <c r="CL152" s="387"/>
      <c r="CM152" s="387"/>
      <c r="CN152" s="387"/>
      <c r="CO152" s="387"/>
      <c r="CP152" s="387"/>
      <c r="CQ152" s="387"/>
      <c r="CR152" s="387"/>
      <c r="CS152" s="387"/>
      <c r="CT152" s="387"/>
      <c r="CU152" s="387"/>
      <c r="CV152" s="387"/>
      <c r="CW152" s="387"/>
      <c r="CX152" s="387"/>
      <c r="CY152" s="387"/>
      <c r="CZ152" s="387"/>
      <c r="DA152" s="100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</row>
    <row r="153" spans="42:105" ht="8.25" customHeight="1"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</row>
    <row r="154" spans="3:105" ht="14.25" customHeight="1" thickBot="1">
      <c r="C154" s="538" t="s">
        <v>277</v>
      </c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  <c r="AA154" s="538"/>
      <c r="AB154" s="538"/>
      <c r="AC154" s="538"/>
      <c r="AD154" s="538"/>
      <c r="AE154" s="53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</row>
    <row r="155" spans="1:105" s="30" customFormat="1" ht="45" customHeight="1">
      <c r="A155" s="381" t="s">
        <v>133</v>
      </c>
      <c r="B155" s="382"/>
      <c r="C155" s="382"/>
      <c r="D155" s="382"/>
      <c r="E155" s="382"/>
      <c r="F155" s="382"/>
      <c r="G155" s="383"/>
      <c r="H155" s="384" t="s">
        <v>44</v>
      </c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3"/>
      <c r="BD155" s="384" t="s">
        <v>62</v>
      </c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3"/>
      <c r="BT155" s="384" t="s">
        <v>177</v>
      </c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3"/>
      <c r="CJ155" s="384" t="s">
        <v>178</v>
      </c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  <c r="CZ155" s="382"/>
      <c r="DA155" s="502"/>
    </row>
    <row r="156" spans="1:105" s="31" customFormat="1" ht="12.75">
      <c r="A156" s="385">
        <v>1</v>
      </c>
      <c r="B156" s="386"/>
      <c r="C156" s="386"/>
      <c r="D156" s="386"/>
      <c r="E156" s="386"/>
      <c r="F156" s="386"/>
      <c r="G156" s="386"/>
      <c r="H156" s="386">
        <v>2</v>
      </c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86">
        <v>3</v>
      </c>
      <c r="BE156" s="386"/>
      <c r="BF156" s="386"/>
      <c r="BG156" s="386"/>
      <c r="BH156" s="386"/>
      <c r="BI156" s="386"/>
      <c r="BJ156" s="386"/>
      <c r="BK156" s="386"/>
      <c r="BL156" s="386"/>
      <c r="BM156" s="386"/>
      <c r="BN156" s="386"/>
      <c r="BO156" s="386"/>
      <c r="BP156" s="386"/>
      <c r="BQ156" s="386"/>
      <c r="BR156" s="386"/>
      <c r="BS156" s="386"/>
      <c r="BT156" s="386">
        <v>4</v>
      </c>
      <c r="BU156" s="386"/>
      <c r="BV156" s="386"/>
      <c r="BW156" s="386"/>
      <c r="BX156" s="386"/>
      <c r="BY156" s="386"/>
      <c r="BZ156" s="386"/>
      <c r="CA156" s="386"/>
      <c r="CB156" s="386"/>
      <c r="CC156" s="386"/>
      <c r="CD156" s="386"/>
      <c r="CE156" s="386"/>
      <c r="CF156" s="386"/>
      <c r="CG156" s="386"/>
      <c r="CH156" s="386"/>
      <c r="CI156" s="386"/>
      <c r="CJ156" s="386">
        <v>5</v>
      </c>
      <c r="CK156" s="386"/>
      <c r="CL156" s="386"/>
      <c r="CM156" s="386"/>
      <c r="CN156" s="386"/>
      <c r="CO156" s="386"/>
      <c r="CP156" s="386"/>
      <c r="CQ156" s="386"/>
      <c r="CR156" s="386"/>
      <c r="CS156" s="386"/>
      <c r="CT156" s="386"/>
      <c r="CU156" s="386"/>
      <c r="CV156" s="386"/>
      <c r="CW156" s="386"/>
      <c r="CX156" s="386"/>
      <c r="CY156" s="386"/>
      <c r="CZ156" s="386"/>
      <c r="DA156" s="503"/>
    </row>
    <row r="157" spans="1:110" s="32" customFormat="1" ht="27" customHeight="1">
      <c r="A157" s="368" t="s">
        <v>147</v>
      </c>
      <c r="B157" s="369"/>
      <c r="C157" s="369"/>
      <c r="D157" s="369"/>
      <c r="E157" s="369"/>
      <c r="F157" s="369"/>
      <c r="G157" s="369"/>
      <c r="H157" s="442" t="s">
        <v>301</v>
      </c>
      <c r="I157" s="442"/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F157" s="442"/>
      <c r="AG157" s="442"/>
      <c r="AH157" s="442"/>
      <c r="AI157" s="442"/>
      <c r="AJ157" s="442"/>
      <c r="AK157" s="442"/>
      <c r="AL157" s="442"/>
      <c r="AM157" s="442"/>
      <c r="AN157" s="442"/>
      <c r="AO157" s="442"/>
      <c r="AP157" s="442"/>
      <c r="AQ157" s="442"/>
      <c r="AR157" s="442"/>
      <c r="AS157" s="442"/>
      <c r="AT157" s="442"/>
      <c r="AU157" s="442"/>
      <c r="AV157" s="442"/>
      <c r="AW157" s="442"/>
      <c r="AX157" s="442"/>
      <c r="AY157" s="442"/>
      <c r="AZ157" s="442"/>
      <c r="BA157" s="442"/>
      <c r="BB157" s="442"/>
      <c r="BC157" s="442"/>
      <c r="BD157" s="404" t="s">
        <v>300</v>
      </c>
      <c r="BE157" s="405"/>
      <c r="BF157" s="405"/>
      <c r="BG157" s="405"/>
      <c r="BH157" s="405"/>
      <c r="BI157" s="405"/>
      <c r="BJ157" s="405"/>
      <c r="BK157" s="405"/>
      <c r="BL157" s="405"/>
      <c r="BM157" s="405"/>
      <c r="BN157" s="405"/>
      <c r="BO157" s="405"/>
      <c r="BP157" s="405"/>
      <c r="BQ157" s="405"/>
      <c r="BR157" s="405"/>
      <c r="BS157" s="406"/>
      <c r="BT157" s="402">
        <v>12</v>
      </c>
      <c r="BU157" s="402"/>
      <c r="BV157" s="402"/>
      <c r="BW157" s="402"/>
      <c r="BX157" s="402"/>
      <c r="BY157" s="402"/>
      <c r="BZ157" s="402"/>
      <c r="CA157" s="402"/>
      <c r="CB157" s="402"/>
      <c r="CC157" s="402"/>
      <c r="CD157" s="402"/>
      <c r="CE157" s="402"/>
      <c r="CF157" s="402"/>
      <c r="CG157" s="402"/>
      <c r="CH157" s="402"/>
      <c r="CI157" s="402"/>
      <c r="CJ157" s="222">
        <v>19421.5</v>
      </c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120"/>
      <c r="DF157" s="86"/>
    </row>
    <row r="158" spans="1:105" s="32" customFormat="1" ht="25.5" customHeight="1">
      <c r="A158" s="368" t="s">
        <v>151</v>
      </c>
      <c r="B158" s="369"/>
      <c r="C158" s="369"/>
      <c r="D158" s="369"/>
      <c r="E158" s="369"/>
      <c r="F158" s="369"/>
      <c r="G158" s="369"/>
      <c r="H158" s="442" t="s">
        <v>302</v>
      </c>
      <c r="I158" s="442"/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  <c r="AG158" s="442"/>
      <c r="AH158" s="442"/>
      <c r="AI158" s="442"/>
      <c r="AJ158" s="442"/>
      <c r="AK158" s="442"/>
      <c r="AL158" s="442"/>
      <c r="AM158" s="442"/>
      <c r="AN158" s="442"/>
      <c r="AO158" s="442"/>
      <c r="AP158" s="442"/>
      <c r="AQ158" s="442"/>
      <c r="AR158" s="442"/>
      <c r="AS158" s="442"/>
      <c r="AT158" s="442"/>
      <c r="AU158" s="442"/>
      <c r="AV158" s="442"/>
      <c r="AW158" s="442"/>
      <c r="AX158" s="442"/>
      <c r="AY158" s="442"/>
      <c r="AZ158" s="442"/>
      <c r="BA158" s="442"/>
      <c r="BB158" s="442"/>
      <c r="BC158" s="442"/>
      <c r="BD158" s="404" t="s">
        <v>300</v>
      </c>
      <c r="BE158" s="405"/>
      <c r="BF158" s="405"/>
      <c r="BG158" s="405"/>
      <c r="BH158" s="405"/>
      <c r="BI158" s="405"/>
      <c r="BJ158" s="405"/>
      <c r="BK158" s="405"/>
      <c r="BL158" s="405"/>
      <c r="BM158" s="405"/>
      <c r="BN158" s="405"/>
      <c r="BO158" s="405"/>
      <c r="BP158" s="405"/>
      <c r="BQ158" s="405"/>
      <c r="BR158" s="405"/>
      <c r="BS158" s="406"/>
      <c r="BT158" s="402">
        <v>12</v>
      </c>
      <c r="BU158" s="402"/>
      <c r="BV158" s="402"/>
      <c r="BW158" s="402"/>
      <c r="BX158" s="402"/>
      <c r="BY158" s="402"/>
      <c r="BZ158" s="402"/>
      <c r="CA158" s="402"/>
      <c r="CB158" s="402"/>
      <c r="CC158" s="402"/>
      <c r="CD158" s="402"/>
      <c r="CE158" s="402"/>
      <c r="CF158" s="402"/>
      <c r="CG158" s="402"/>
      <c r="CH158" s="402"/>
      <c r="CI158" s="402"/>
      <c r="CJ158" s="222">
        <v>11527.8</v>
      </c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120"/>
    </row>
    <row r="159" spans="1:105" s="32" customFormat="1" ht="25.5" customHeight="1">
      <c r="A159" s="394" t="s">
        <v>157</v>
      </c>
      <c r="B159" s="357"/>
      <c r="C159" s="357"/>
      <c r="D159" s="357"/>
      <c r="E159" s="357"/>
      <c r="F159" s="357"/>
      <c r="G159" s="395"/>
      <c r="H159" s="342" t="s">
        <v>290</v>
      </c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4"/>
      <c r="BD159" s="404" t="s">
        <v>300</v>
      </c>
      <c r="BE159" s="405"/>
      <c r="BF159" s="405"/>
      <c r="BG159" s="405"/>
      <c r="BH159" s="405"/>
      <c r="BI159" s="405"/>
      <c r="BJ159" s="405"/>
      <c r="BK159" s="405"/>
      <c r="BL159" s="405"/>
      <c r="BM159" s="405"/>
      <c r="BN159" s="405"/>
      <c r="BO159" s="405"/>
      <c r="BP159" s="405"/>
      <c r="BQ159" s="405"/>
      <c r="BR159" s="405"/>
      <c r="BS159" s="406"/>
      <c r="BT159" s="345">
        <v>1</v>
      </c>
      <c r="BU159" s="346"/>
      <c r="BV159" s="346"/>
      <c r="BW159" s="346"/>
      <c r="BX159" s="346"/>
      <c r="BY159" s="346"/>
      <c r="BZ159" s="346"/>
      <c r="CA159" s="346"/>
      <c r="CB159" s="346"/>
      <c r="CC159" s="346"/>
      <c r="CD159" s="346"/>
      <c r="CE159" s="346"/>
      <c r="CF159" s="346"/>
      <c r="CG159" s="346"/>
      <c r="CH159" s="346"/>
      <c r="CI159" s="347"/>
      <c r="CJ159" s="222">
        <v>3160</v>
      </c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4"/>
      <c r="DA159" s="91">
        <f>SUM(CJ159)</f>
        <v>3160</v>
      </c>
    </row>
    <row r="160" spans="1:105" s="32" customFormat="1" ht="25.5" customHeight="1">
      <c r="A160" s="394" t="s">
        <v>259</v>
      </c>
      <c r="B160" s="357"/>
      <c r="C160" s="357"/>
      <c r="D160" s="357"/>
      <c r="E160" s="357"/>
      <c r="F160" s="357"/>
      <c r="G160" s="395"/>
      <c r="H160" s="342" t="s">
        <v>303</v>
      </c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  <c r="AY160" s="343"/>
      <c r="AZ160" s="343"/>
      <c r="BA160" s="343"/>
      <c r="BB160" s="343"/>
      <c r="BC160" s="344"/>
      <c r="BD160" s="404" t="s">
        <v>300</v>
      </c>
      <c r="BE160" s="405"/>
      <c r="BF160" s="405"/>
      <c r="BG160" s="405"/>
      <c r="BH160" s="405"/>
      <c r="BI160" s="405"/>
      <c r="BJ160" s="405"/>
      <c r="BK160" s="405"/>
      <c r="BL160" s="405"/>
      <c r="BM160" s="405"/>
      <c r="BN160" s="405"/>
      <c r="BO160" s="405"/>
      <c r="BP160" s="405"/>
      <c r="BQ160" s="405"/>
      <c r="BR160" s="405"/>
      <c r="BS160" s="406"/>
      <c r="BT160" s="345">
        <v>2</v>
      </c>
      <c r="BU160" s="346"/>
      <c r="BV160" s="346"/>
      <c r="BW160" s="346"/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7"/>
      <c r="CJ160" s="222">
        <v>462</v>
      </c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351"/>
    </row>
    <row r="161" spans="1:105" s="32" customFormat="1" ht="27" customHeight="1">
      <c r="A161" s="394" t="s">
        <v>260</v>
      </c>
      <c r="B161" s="357"/>
      <c r="C161" s="357"/>
      <c r="D161" s="357"/>
      <c r="E161" s="357"/>
      <c r="F161" s="357"/>
      <c r="G161" s="395"/>
      <c r="H161" s="342" t="s">
        <v>304</v>
      </c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343"/>
      <c r="BA161" s="343"/>
      <c r="BB161" s="343"/>
      <c r="BC161" s="344"/>
      <c r="BD161" s="404" t="s">
        <v>300</v>
      </c>
      <c r="BE161" s="405"/>
      <c r="BF161" s="405"/>
      <c r="BG161" s="405"/>
      <c r="BH161" s="405"/>
      <c r="BI161" s="405"/>
      <c r="BJ161" s="405"/>
      <c r="BK161" s="405"/>
      <c r="BL161" s="405"/>
      <c r="BM161" s="405"/>
      <c r="BN161" s="405"/>
      <c r="BO161" s="405"/>
      <c r="BP161" s="405"/>
      <c r="BQ161" s="405"/>
      <c r="BR161" s="405"/>
      <c r="BS161" s="406"/>
      <c r="BT161" s="346">
        <v>1</v>
      </c>
      <c r="BU161" s="346"/>
      <c r="BV161" s="346"/>
      <c r="BW161" s="346"/>
      <c r="BX161" s="346"/>
      <c r="BY161" s="346"/>
      <c r="BZ161" s="346"/>
      <c r="CA161" s="346"/>
      <c r="CB161" s="346"/>
      <c r="CC161" s="346"/>
      <c r="CD161" s="346"/>
      <c r="CE161" s="346"/>
      <c r="CF161" s="346"/>
      <c r="CG161" s="346"/>
      <c r="CH161" s="346"/>
      <c r="CI161" s="347"/>
      <c r="CJ161" s="222">
        <v>4768</v>
      </c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4"/>
      <c r="DA161" s="91">
        <f aca="true" t="shared" si="1" ref="DA161:DA166">SUM(CJ161)</f>
        <v>4768</v>
      </c>
    </row>
    <row r="162" spans="1:105" s="32" customFormat="1" ht="27.75" customHeight="1">
      <c r="A162" s="394" t="s">
        <v>261</v>
      </c>
      <c r="B162" s="357"/>
      <c r="C162" s="357"/>
      <c r="D162" s="357"/>
      <c r="E162" s="357"/>
      <c r="F162" s="357"/>
      <c r="G162" s="395"/>
      <c r="H162" s="342" t="s">
        <v>367</v>
      </c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4"/>
      <c r="BD162" s="404" t="s">
        <v>300</v>
      </c>
      <c r="BE162" s="405"/>
      <c r="BF162" s="405"/>
      <c r="BG162" s="405"/>
      <c r="BH162" s="405"/>
      <c r="BI162" s="405"/>
      <c r="BJ162" s="405"/>
      <c r="BK162" s="405"/>
      <c r="BL162" s="405"/>
      <c r="BM162" s="405"/>
      <c r="BN162" s="405"/>
      <c r="BO162" s="405"/>
      <c r="BP162" s="405"/>
      <c r="BQ162" s="405"/>
      <c r="BR162" s="405"/>
      <c r="BS162" s="406"/>
      <c r="BT162" s="345">
        <v>4</v>
      </c>
      <c r="BU162" s="346"/>
      <c r="BV162" s="346"/>
      <c r="BW162" s="346"/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7"/>
      <c r="CJ162" s="222">
        <v>35208</v>
      </c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4"/>
      <c r="DA162" s="91">
        <f t="shared" si="1"/>
        <v>35208</v>
      </c>
    </row>
    <row r="163" spans="1:105" ht="36.75" customHeight="1">
      <c r="A163" s="368" t="s">
        <v>262</v>
      </c>
      <c r="B163" s="369"/>
      <c r="C163" s="369"/>
      <c r="D163" s="369"/>
      <c r="E163" s="369"/>
      <c r="F163" s="369"/>
      <c r="G163" s="369"/>
      <c r="H163" s="442" t="s">
        <v>366</v>
      </c>
      <c r="I163" s="442"/>
      <c r="J163" s="442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F163" s="442"/>
      <c r="AG163" s="442"/>
      <c r="AH163" s="442"/>
      <c r="AI163" s="442"/>
      <c r="AJ163" s="442"/>
      <c r="AK163" s="442"/>
      <c r="AL163" s="442"/>
      <c r="AM163" s="442"/>
      <c r="AN163" s="442"/>
      <c r="AO163" s="442"/>
      <c r="AP163" s="442"/>
      <c r="AQ163" s="442"/>
      <c r="AR163" s="442"/>
      <c r="AS163" s="442"/>
      <c r="AT163" s="442"/>
      <c r="AU163" s="442"/>
      <c r="AV163" s="442"/>
      <c r="AW163" s="442"/>
      <c r="AX163" s="442"/>
      <c r="AY163" s="442"/>
      <c r="AZ163" s="442"/>
      <c r="BA163" s="442"/>
      <c r="BB163" s="442"/>
      <c r="BC163" s="442"/>
      <c r="BD163" s="404" t="s">
        <v>300</v>
      </c>
      <c r="BE163" s="405"/>
      <c r="BF163" s="405"/>
      <c r="BG163" s="405"/>
      <c r="BH163" s="405"/>
      <c r="BI163" s="405"/>
      <c r="BJ163" s="405"/>
      <c r="BK163" s="405"/>
      <c r="BL163" s="405"/>
      <c r="BM163" s="405"/>
      <c r="BN163" s="405"/>
      <c r="BO163" s="405"/>
      <c r="BP163" s="405"/>
      <c r="BQ163" s="405"/>
      <c r="BR163" s="405"/>
      <c r="BS163" s="406"/>
      <c r="BT163" s="345">
        <v>12</v>
      </c>
      <c r="BU163" s="346"/>
      <c r="BV163" s="346"/>
      <c r="BW163" s="346"/>
      <c r="BX163" s="346"/>
      <c r="BY163" s="346"/>
      <c r="BZ163" s="346"/>
      <c r="CA163" s="346"/>
      <c r="CB163" s="346"/>
      <c r="CC163" s="346"/>
      <c r="CD163" s="346"/>
      <c r="CE163" s="346"/>
      <c r="CF163" s="346"/>
      <c r="CG163" s="346"/>
      <c r="CH163" s="346"/>
      <c r="CI163" s="347"/>
      <c r="CJ163" s="222">
        <v>48000</v>
      </c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120"/>
    </row>
    <row r="164" spans="1:105" s="32" customFormat="1" ht="29.25" customHeight="1">
      <c r="A164" s="394" t="s">
        <v>263</v>
      </c>
      <c r="B164" s="357"/>
      <c r="C164" s="357"/>
      <c r="D164" s="357"/>
      <c r="E164" s="357"/>
      <c r="F164" s="357"/>
      <c r="G164" s="395"/>
      <c r="H164" s="342" t="s">
        <v>305</v>
      </c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3"/>
      <c r="AZ164" s="343"/>
      <c r="BA164" s="343"/>
      <c r="BB164" s="343"/>
      <c r="BC164" s="344"/>
      <c r="BD164" s="404" t="s">
        <v>300</v>
      </c>
      <c r="BE164" s="405"/>
      <c r="BF164" s="405"/>
      <c r="BG164" s="405"/>
      <c r="BH164" s="405"/>
      <c r="BI164" s="405"/>
      <c r="BJ164" s="405"/>
      <c r="BK164" s="405"/>
      <c r="BL164" s="405"/>
      <c r="BM164" s="405"/>
      <c r="BN164" s="405"/>
      <c r="BO164" s="405"/>
      <c r="BP164" s="405"/>
      <c r="BQ164" s="405"/>
      <c r="BR164" s="405"/>
      <c r="BS164" s="406"/>
      <c r="BT164" s="345">
        <v>12</v>
      </c>
      <c r="BU164" s="346"/>
      <c r="BV164" s="346"/>
      <c r="BW164" s="346"/>
      <c r="BX164" s="346"/>
      <c r="BY164" s="346"/>
      <c r="BZ164" s="346"/>
      <c r="CA164" s="346"/>
      <c r="CB164" s="346"/>
      <c r="CC164" s="346"/>
      <c r="CD164" s="346"/>
      <c r="CE164" s="346"/>
      <c r="CF164" s="346"/>
      <c r="CG164" s="346"/>
      <c r="CH164" s="346"/>
      <c r="CI164" s="347"/>
      <c r="CJ164" s="222">
        <v>7020.6</v>
      </c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4"/>
      <c r="DA164" s="91">
        <f>SUM(CJ164)</f>
        <v>7020.6</v>
      </c>
    </row>
    <row r="165" spans="1:105" s="32" customFormat="1" ht="25.5" customHeight="1">
      <c r="A165" s="394" t="s">
        <v>264</v>
      </c>
      <c r="B165" s="357"/>
      <c r="C165" s="357"/>
      <c r="D165" s="357"/>
      <c r="E165" s="357"/>
      <c r="F165" s="357"/>
      <c r="G165" s="395"/>
      <c r="H165" s="342" t="s">
        <v>306</v>
      </c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4"/>
      <c r="BD165" s="404" t="s">
        <v>300</v>
      </c>
      <c r="BE165" s="405"/>
      <c r="BF165" s="405"/>
      <c r="BG165" s="405"/>
      <c r="BH165" s="405"/>
      <c r="BI165" s="405"/>
      <c r="BJ165" s="405"/>
      <c r="BK165" s="405"/>
      <c r="BL165" s="405"/>
      <c r="BM165" s="405"/>
      <c r="BN165" s="405"/>
      <c r="BO165" s="405"/>
      <c r="BP165" s="405"/>
      <c r="BQ165" s="405"/>
      <c r="BR165" s="405"/>
      <c r="BS165" s="406"/>
      <c r="BT165" s="345">
        <v>1</v>
      </c>
      <c r="BU165" s="346"/>
      <c r="BV165" s="346"/>
      <c r="BW165" s="346"/>
      <c r="BX165" s="346"/>
      <c r="BY165" s="346"/>
      <c r="BZ165" s="346"/>
      <c r="CA165" s="346"/>
      <c r="CB165" s="346"/>
      <c r="CC165" s="346"/>
      <c r="CD165" s="346"/>
      <c r="CE165" s="346"/>
      <c r="CF165" s="346"/>
      <c r="CG165" s="346"/>
      <c r="CH165" s="346"/>
      <c r="CI165" s="347"/>
      <c r="CJ165" s="222">
        <v>10225</v>
      </c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4"/>
      <c r="DA165" s="91">
        <f>SUM(CJ165)</f>
        <v>10225</v>
      </c>
    </row>
    <row r="166" spans="1:105" s="32" customFormat="1" ht="25.5" customHeight="1">
      <c r="A166" s="394" t="s">
        <v>79</v>
      </c>
      <c r="B166" s="357"/>
      <c r="C166" s="357"/>
      <c r="D166" s="357"/>
      <c r="E166" s="357"/>
      <c r="F166" s="357"/>
      <c r="G166" s="395"/>
      <c r="H166" s="342" t="s">
        <v>307</v>
      </c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/>
      <c r="BB166" s="343"/>
      <c r="BC166" s="344"/>
      <c r="BD166" s="404" t="s">
        <v>300</v>
      </c>
      <c r="BE166" s="405"/>
      <c r="BF166" s="405"/>
      <c r="BG166" s="405"/>
      <c r="BH166" s="405"/>
      <c r="BI166" s="405"/>
      <c r="BJ166" s="405"/>
      <c r="BK166" s="405"/>
      <c r="BL166" s="405"/>
      <c r="BM166" s="405"/>
      <c r="BN166" s="405"/>
      <c r="BO166" s="405"/>
      <c r="BP166" s="405"/>
      <c r="BQ166" s="405"/>
      <c r="BR166" s="405"/>
      <c r="BS166" s="406"/>
      <c r="BT166" s="345">
        <v>1</v>
      </c>
      <c r="BU166" s="346"/>
      <c r="BV166" s="346"/>
      <c r="BW166" s="346"/>
      <c r="BX166" s="346"/>
      <c r="BY166" s="346"/>
      <c r="BZ166" s="346"/>
      <c r="CA166" s="346"/>
      <c r="CB166" s="346"/>
      <c r="CC166" s="346"/>
      <c r="CD166" s="346"/>
      <c r="CE166" s="346"/>
      <c r="CF166" s="346"/>
      <c r="CG166" s="346"/>
      <c r="CH166" s="346"/>
      <c r="CI166" s="347"/>
      <c r="CJ166" s="222">
        <v>8700</v>
      </c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4"/>
      <c r="DA166" s="91">
        <f t="shared" si="1"/>
        <v>8700</v>
      </c>
    </row>
    <row r="167" spans="1:105" s="32" customFormat="1" ht="25.5" customHeight="1">
      <c r="A167" s="394" t="s">
        <v>265</v>
      </c>
      <c r="B167" s="357"/>
      <c r="C167" s="357"/>
      <c r="D167" s="357"/>
      <c r="E167" s="357"/>
      <c r="F167" s="357"/>
      <c r="G167" s="395"/>
      <c r="H167" s="342" t="s">
        <v>308</v>
      </c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  <c r="AY167" s="343"/>
      <c r="AZ167" s="343"/>
      <c r="BA167" s="343"/>
      <c r="BB167" s="343"/>
      <c r="BC167" s="344"/>
      <c r="BD167" s="404" t="s">
        <v>300</v>
      </c>
      <c r="BE167" s="405"/>
      <c r="BF167" s="405"/>
      <c r="BG167" s="405"/>
      <c r="BH167" s="405"/>
      <c r="BI167" s="405"/>
      <c r="BJ167" s="405"/>
      <c r="BK167" s="405"/>
      <c r="BL167" s="405"/>
      <c r="BM167" s="405"/>
      <c r="BN167" s="405"/>
      <c r="BO167" s="405"/>
      <c r="BP167" s="405"/>
      <c r="BQ167" s="405"/>
      <c r="BR167" s="405"/>
      <c r="BS167" s="406"/>
      <c r="BT167" s="345">
        <v>1</v>
      </c>
      <c r="BU167" s="346"/>
      <c r="BV167" s="346"/>
      <c r="BW167" s="346"/>
      <c r="BX167" s="346"/>
      <c r="BY167" s="346"/>
      <c r="BZ167" s="346"/>
      <c r="CA167" s="346"/>
      <c r="CB167" s="346"/>
      <c r="CC167" s="346"/>
      <c r="CD167" s="346"/>
      <c r="CE167" s="346"/>
      <c r="CF167" s="346"/>
      <c r="CG167" s="346"/>
      <c r="CH167" s="346"/>
      <c r="CI167" s="347"/>
      <c r="CJ167" s="222">
        <v>2180</v>
      </c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4"/>
      <c r="DA167" s="91">
        <f>SUM(CJ167)</f>
        <v>2180</v>
      </c>
    </row>
    <row r="168" spans="1:105" s="32" customFormat="1" ht="25.5" customHeight="1" hidden="1">
      <c r="A168" s="394" t="s">
        <v>266</v>
      </c>
      <c r="B168" s="357"/>
      <c r="C168" s="357"/>
      <c r="D168" s="357"/>
      <c r="E168" s="357"/>
      <c r="F168" s="357"/>
      <c r="G168" s="395"/>
      <c r="H168" s="342" t="s">
        <v>333</v>
      </c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  <c r="AY168" s="343"/>
      <c r="AZ168" s="343"/>
      <c r="BA168" s="343"/>
      <c r="BB168" s="343"/>
      <c r="BC168" s="344"/>
      <c r="BD168" s="404" t="s">
        <v>300</v>
      </c>
      <c r="BE168" s="405"/>
      <c r="BF168" s="405"/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6"/>
      <c r="BT168" s="94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>
        <v>1</v>
      </c>
      <c r="CE168" s="95"/>
      <c r="CF168" s="95"/>
      <c r="CG168" s="95"/>
      <c r="CH168" s="95"/>
      <c r="CI168" s="96"/>
      <c r="CJ168" s="222">
        <v>0</v>
      </c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4"/>
      <c r="DA168" s="97"/>
    </row>
    <row r="169" spans="1:105" s="32" customFormat="1" ht="25.5" customHeight="1" hidden="1">
      <c r="A169" s="394" t="s">
        <v>267</v>
      </c>
      <c r="B169" s="357"/>
      <c r="C169" s="357"/>
      <c r="D169" s="357"/>
      <c r="E169" s="357"/>
      <c r="F169" s="357"/>
      <c r="G169" s="395"/>
      <c r="H169" s="342" t="s">
        <v>334</v>
      </c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4"/>
      <c r="BD169" s="404" t="s">
        <v>300</v>
      </c>
      <c r="BE169" s="405"/>
      <c r="BF169" s="405"/>
      <c r="BG169" s="405"/>
      <c r="BH169" s="405"/>
      <c r="BI169" s="405"/>
      <c r="BJ169" s="405"/>
      <c r="BK169" s="405"/>
      <c r="BL169" s="405"/>
      <c r="BM169" s="405"/>
      <c r="BN169" s="405"/>
      <c r="BO169" s="405"/>
      <c r="BP169" s="405"/>
      <c r="BQ169" s="405"/>
      <c r="BR169" s="405"/>
      <c r="BS169" s="406"/>
      <c r="BT169" s="94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>
        <v>1</v>
      </c>
      <c r="CE169" s="95"/>
      <c r="CF169" s="95"/>
      <c r="CG169" s="95"/>
      <c r="CH169" s="95"/>
      <c r="CI169" s="96"/>
      <c r="CJ169" s="222">
        <v>0</v>
      </c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4"/>
      <c r="DA169" s="97"/>
    </row>
    <row r="170" spans="1:110" s="32" customFormat="1" ht="15" customHeight="1" thickBot="1">
      <c r="A170" s="370"/>
      <c r="B170" s="371"/>
      <c r="C170" s="371"/>
      <c r="D170" s="371"/>
      <c r="E170" s="371"/>
      <c r="F170" s="371"/>
      <c r="G170" s="372"/>
      <c r="H170" s="373" t="s">
        <v>291</v>
      </c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5"/>
      <c r="BD170" s="376"/>
      <c r="BE170" s="377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 s="377"/>
      <c r="BP170" s="377"/>
      <c r="BQ170" s="377"/>
      <c r="BR170" s="377"/>
      <c r="BS170" s="378"/>
      <c r="BT170" s="376"/>
      <c r="BU170" s="377"/>
      <c r="BV170" s="377"/>
      <c r="BW170" s="377"/>
      <c r="BX170" s="377"/>
      <c r="BY170" s="377"/>
      <c r="BZ170" s="377"/>
      <c r="CA170" s="377"/>
      <c r="CB170" s="377"/>
      <c r="CC170" s="377"/>
      <c r="CD170" s="377"/>
      <c r="CE170" s="377"/>
      <c r="CF170" s="377"/>
      <c r="CG170" s="377"/>
      <c r="CH170" s="377"/>
      <c r="CI170" s="378"/>
      <c r="CJ170" s="339">
        <f>SUM(CJ157:CJ169)</f>
        <v>150672.90000000002</v>
      </c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40"/>
      <c r="CZ170" s="379"/>
      <c r="DA170" s="98">
        <f>SUM(CJ170)</f>
        <v>150672.90000000002</v>
      </c>
      <c r="DF170" s="86"/>
    </row>
    <row r="171" spans="1:105" s="32" customFormat="1" ht="15" customHeight="1">
      <c r="A171" s="80"/>
      <c r="B171" s="80"/>
      <c r="C171" s="80"/>
      <c r="D171" s="80"/>
      <c r="E171" s="80"/>
      <c r="F171" s="80"/>
      <c r="G171" s="80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3"/>
    </row>
    <row r="172" spans="1:105" s="29" customFormat="1" ht="15">
      <c r="A172" s="330" t="s">
        <v>323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330"/>
      <c r="BD172" s="330"/>
      <c r="BE172" s="330"/>
      <c r="BF172" s="330"/>
      <c r="BG172" s="330"/>
      <c r="BH172" s="330"/>
      <c r="BI172" s="330"/>
      <c r="BJ172" s="330"/>
      <c r="BK172" s="330"/>
      <c r="BL172" s="330"/>
      <c r="BM172" s="330"/>
      <c r="BN172" s="330"/>
      <c r="BO172" s="330"/>
      <c r="BP172" s="330"/>
      <c r="BQ172" s="330"/>
      <c r="BR172" s="330"/>
      <c r="BS172" s="330"/>
      <c r="BT172" s="330"/>
      <c r="BU172" s="330"/>
      <c r="BV172" s="330"/>
      <c r="BW172" s="330"/>
      <c r="BX172" s="330"/>
      <c r="BY172" s="330"/>
      <c r="BZ172" s="330"/>
      <c r="CA172" s="330"/>
      <c r="CB172" s="330"/>
      <c r="CC172" s="330"/>
      <c r="CD172" s="330"/>
      <c r="CE172" s="330"/>
      <c r="CF172" s="330"/>
      <c r="CG172" s="330"/>
      <c r="CH172" s="330"/>
      <c r="CI172" s="330"/>
      <c r="CJ172" s="330"/>
      <c r="CK172" s="330"/>
      <c r="CL172" s="330"/>
      <c r="CM172" s="330"/>
      <c r="CN172" s="330"/>
      <c r="CO172" s="330"/>
      <c r="CP172" s="330"/>
      <c r="CQ172" s="330"/>
      <c r="CR172" s="330"/>
      <c r="CS172" s="330"/>
      <c r="CT172" s="330"/>
      <c r="CU172" s="330"/>
      <c r="CV172" s="330"/>
      <c r="CW172" s="330"/>
      <c r="CX172" s="330"/>
      <c r="CY172" s="330"/>
      <c r="CZ172" s="330"/>
      <c r="DA172" s="330"/>
    </row>
    <row r="173" spans="1:105" s="29" customFormat="1" ht="9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</row>
    <row r="174" spans="1:132" ht="28.5" customHeight="1">
      <c r="A174" s="330" t="s">
        <v>131</v>
      </c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87" t="s">
        <v>345</v>
      </c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387"/>
      <c r="BD174" s="387"/>
      <c r="BE174" s="387"/>
      <c r="BF174" s="387"/>
      <c r="BG174" s="387"/>
      <c r="BH174" s="387"/>
      <c r="BI174" s="387"/>
      <c r="BJ174" s="387"/>
      <c r="BK174" s="387"/>
      <c r="BL174" s="387"/>
      <c r="BM174" s="387"/>
      <c r="BN174" s="387"/>
      <c r="BO174" s="387"/>
      <c r="BP174" s="387"/>
      <c r="BQ174" s="387"/>
      <c r="BR174" s="387"/>
      <c r="BS174" s="387"/>
      <c r="BT174" s="387"/>
      <c r="BU174" s="387"/>
      <c r="BV174" s="387"/>
      <c r="BW174" s="387"/>
      <c r="BX174" s="387"/>
      <c r="BY174" s="387"/>
      <c r="BZ174" s="387"/>
      <c r="CA174" s="387"/>
      <c r="CB174" s="387"/>
      <c r="CC174" s="387"/>
      <c r="CD174" s="387"/>
      <c r="CE174" s="387"/>
      <c r="CF174" s="387"/>
      <c r="CG174" s="387"/>
      <c r="CH174" s="387"/>
      <c r="CI174" s="387"/>
      <c r="CJ174" s="387"/>
      <c r="CK174" s="387"/>
      <c r="CL174" s="387"/>
      <c r="CM174" s="387"/>
      <c r="CN174" s="387"/>
      <c r="CO174" s="387"/>
      <c r="CP174" s="387"/>
      <c r="CQ174" s="387"/>
      <c r="CR174" s="387"/>
      <c r="CS174" s="387"/>
      <c r="CT174" s="387"/>
      <c r="CU174" s="387"/>
      <c r="CV174" s="387"/>
      <c r="CW174" s="387"/>
      <c r="CX174" s="387"/>
      <c r="CY174" s="387"/>
      <c r="CZ174" s="387"/>
      <c r="DA174" s="100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</row>
    <row r="175" spans="42:132" ht="8.25" customHeight="1"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</row>
    <row r="176" spans="1:105" ht="14.25" customHeight="1" thickBot="1">
      <c r="A176" s="548" t="s">
        <v>277</v>
      </c>
      <c r="B176" s="548"/>
      <c r="C176" s="548"/>
      <c r="D176" s="548"/>
      <c r="E176" s="548"/>
      <c r="F176" s="548"/>
      <c r="G176" s="548"/>
      <c r="H176" s="548"/>
      <c r="I176" s="548"/>
      <c r="J176" s="548"/>
      <c r="K176" s="548"/>
      <c r="L176" s="548"/>
      <c r="M176" s="548"/>
      <c r="N176" s="548"/>
      <c r="O176" s="548"/>
      <c r="P176" s="548"/>
      <c r="Q176" s="548"/>
      <c r="R176" s="548"/>
      <c r="S176" s="548"/>
      <c r="T176" s="548"/>
      <c r="U176" s="548"/>
      <c r="V176" s="548"/>
      <c r="W176" s="548"/>
      <c r="X176" s="548"/>
      <c r="Y176" s="548"/>
      <c r="Z176" s="548"/>
      <c r="AA176" s="548"/>
      <c r="AB176" s="548"/>
      <c r="AC176" s="54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</row>
    <row r="177" spans="1:105" ht="30" customHeight="1">
      <c r="A177" s="381" t="s">
        <v>133</v>
      </c>
      <c r="B177" s="382"/>
      <c r="C177" s="382"/>
      <c r="D177" s="382"/>
      <c r="E177" s="382"/>
      <c r="F177" s="382"/>
      <c r="G177" s="383"/>
      <c r="H177" s="360" t="s">
        <v>44</v>
      </c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7"/>
      <c r="BT177" s="384" t="s">
        <v>63</v>
      </c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3"/>
      <c r="CJ177" s="384" t="s">
        <v>179</v>
      </c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502"/>
    </row>
    <row r="178" spans="1:105" s="24" customFormat="1" ht="12.75">
      <c r="A178" s="385">
        <v>1</v>
      </c>
      <c r="B178" s="386"/>
      <c r="C178" s="386"/>
      <c r="D178" s="386"/>
      <c r="E178" s="386"/>
      <c r="F178" s="386"/>
      <c r="G178" s="386"/>
      <c r="H178" s="363">
        <v>2</v>
      </c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5"/>
      <c r="BT178" s="386">
        <v>3</v>
      </c>
      <c r="BU178" s="386"/>
      <c r="BV178" s="386"/>
      <c r="BW178" s="386"/>
      <c r="BX178" s="386"/>
      <c r="BY178" s="386"/>
      <c r="BZ178" s="386"/>
      <c r="CA178" s="386"/>
      <c r="CB178" s="386"/>
      <c r="CC178" s="386"/>
      <c r="CD178" s="386"/>
      <c r="CE178" s="386"/>
      <c r="CF178" s="386"/>
      <c r="CG178" s="386"/>
      <c r="CH178" s="386"/>
      <c r="CI178" s="386"/>
      <c r="CJ178" s="386">
        <v>4</v>
      </c>
      <c r="CK178" s="386"/>
      <c r="CL178" s="386"/>
      <c r="CM178" s="386"/>
      <c r="CN178" s="386"/>
      <c r="CO178" s="386"/>
      <c r="CP178" s="386"/>
      <c r="CQ178" s="386"/>
      <c r="CR178" s="386"/>
      <c r="CS178" s="386"/>
      <c r="CT178" s="386"/>
      <c r="CU178" s="386"/>
      <c r="CV178" s="386"/>
      <c r="CW178" s="386"/>
      <c r="CX178" s="386"/>
      <c r="CY178" s="386"/>
      <c r="CZ178" s="386"/>
      <c r="DA178" s="503"/>
    </row>
    <row r="179" spans="1:105" ht="15" customHeight="1">
      <c r="A179" s="368" t="s">
        <v>147</v>
      </c>
      <c r="B179" s="369"/>
      <c r="C179" s="369"/>
      <c r="D179" s="369"/>
      <c r="E179" s="369"/>
      <c r="F179" s="369"/>
      <c r="G179" s="369"/>
      <c r="H179" s="342" t="s">
        <v>309</v>
      </c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/>
      <c r="BC179" s="343"/>
      <c r="BD179" s="343"/>
      <c r="BE179" s="343"/>
      <c r="BF179" s="343"/>
      <c r="BG179" s="343"/>
      <c r="BH179" s="343"/>
      <c r="BI179" s="343"/>
      <c r="BJ179" s="343"/>
      <c r="BK179" s="343"/>
      <c r="BL179" s="343"/>
      <c r="BM179" s="343"/>
      <c r="BN179" s="343"/>
      <c r="BO179" s="343"/>
      <c r="BP179" s="343"/>
      <c r="BQ179" s="343"/>
      <c r="BR179" s="343"/>
      <c r="BS179" s="344"/>
      <c r="BT179" s="345">
        <v>1</v>
      </c>
      <c r="BU179" s="346"/>
      <c r="BV179" s="346"/>
      <c r="BW179" s="346"/>
      <c r="BX179" s="346"/>
      <c r="BY179" s="346"/>
      <c r="BZ179" s="346"/>
      <c r="CA179" s="346"/>
      <c r="CB179" s="346"/>
      <c r="CC179" s="346"/>
      <c r="CD179" s="346"/>
      <c r="CE179" s="346"/>
      <c r="CF179" s="346"/>
      <c r="CG179" s="346"/>
      <c r="CH179" s="346"/>
      <c r="CI179" s="347"/>
      <c r="CJ179" s="222">
        <v>17782.8</v>
      </c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351"/>
    </row>
    <row r="180" spans="1:105" ht="24.75" customHeight="1">
      <c r="A180" s="394" t="s">
        <v>151</v>
      </c>
      <c r="B180" s="357"/>
      <c r="C180" s="357"/>
      <c r="D180" s="357"/>
      <c r="E180" s="357"/>
      <c r="F180" s="357"/>
      <c r="G180" s="395"/>
      <c r="H180" s="342" t="s">
        <v>369</v>
      </c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343"/>
      <c r="BF180" s="343"/>
      <c r="BG180" s="343"/>
      <c r="BH180" s="343"/>
      <c r="BI180" s="343"/>
      <c r="BJ180" s="343"/>
      <c r="BK180" s="343"/>
      <c r="BL180" s="343"/>
      <c r="BM180" s="343"/>
      <c r="BN180" s="343"/>
      <c r="BO180" s="343"/>
      <c r="BP180" s="343"/>
      <c r="BQ180" s="343"/>
      <c r="BR180" s="343"/>
      <c r="BS180" s="344"/>
      <c r="BT180" s="402">
        <v>1</v>
      </c>
      <c r="BU180" s="402"/>
      <c r="BV180" s="402"/>
      <c r="BW180" s="402"/>
      <c r="BX180" s="402"/>
      <c r="BY180" s="402"/>
      <c r="BZ180" s="402"/>
      <c r="CA180" s="402"/>
      <c r="CB180" s="402"/>
      <c r="CC180" s="402"/>
      <c r="CD180" s="402"/>
      <c r="CE180" s="402"/>
      <c r="CF180" s="402"/>
      <c r="CG180" s="402"/>
      <c r="CH180" s="402"/>
      <c r="CI180" s="402"/>
      <c r="CJ180" s="440">
        <v>5500</v>
      </c>
      <c r="CK180" s="440"/>
      <c r="CL180" s="440"/>
      <c r="CM180" s="440"/>
      <c r="CN180" s="440"/>
      <c r="CO180" s="440"/>
      <c r="CP180" s="440"/>
      <c r="CQ180" s="440"/>
      <c r="CR180" s="440"/>
      <c r="CS180" s="440"/>
      <c r="CT180" s="440"/>
      <c r="CU180" s="440"/>
      <c r="CV180" s="440"/>
      <c r="CW180" s="440"/>
      <c r="CX180" s="440"/>
      <c r="CY180" s="440"/>
      <c r="CZ180" s="440"/>
      <c r="DA180" s="441"/>
    </row>
    <row r="181" spans="1:105" ht="15" customHeight="1">
      <c r="A181" s="394" t="s">
        <v>157</v>
      </c>
      <c r="B181" s="357"/>
      <c r="C181" s="357"/>
      <c r="D181" s="357"/>
      <c r="E181" s="357"/>
      <c r="F181" s="357"/>
      <c r="G181" s="395"/>
      <c r="H181" s="342" t="s">
        <v>310</v>
      </c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  <c r="BJ181" s="343"/>
      <c r="BK181" s="343"/>
      <c r="BL181" s="343"/>
      <c r="BM181" s="343"/>
      <c r="BN181" s="343"/>
      <c r="BO181" s="343"/>
      <c r="BP181" s="343"/>
      <c r="BQ181" s="343"/>
      <c r="BR181" s="343"/>
      <c r="BS181" s="344"/>
      <c r="BT181" s="345">
        <v>1</v>
      </c>
      <c r="BU181" s="346"/>
      <c r="BV181" s="346"/>
      <c r="BW181" s="346"/>
      <c r="BX181" s="346"/>
      <c r="BY181" s="346"/>
      <c r="BZ181" s="346"/>
      <c r="CA181" s="346"/>
      <c r="CB181" s="346"/>
      <c r="CC181" s="346"/>
      <c r="CD181" s="346"/>
      <c r="CE181" s="346"/>
      <c r="CF181" s="346"/>
      <c r="CG181" s="346"/>
      <c r="CH181" s="346"/>
      <c r="CI181" s="347"/>
      <c r="CJ181" s="222">
        <v>2800</v>
      </c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4"/>
      <c r="DA181" s="91">
        <f aca="true" t="shared" si="2" ref="DA181:DA186">SUM(CJ181)</f>
        <v>2800</v>
      </c>
    </row>
    <row r="182" spans="1:105" ht="15" customHeight="1">
      <c r="A182" s="394" t="s">
        <v>259</v>
      </c>
      <c r="B182" s="357"/>
      <c r="C182" s="357"/>
      <c r="D182" s="357"/>
      <c r="E182" s="357"/>
      <c r="F182" s="357"/>
      <c r="G182" s="395"/>
      <c r="H182" s="342" t="s">
        <v>311</v>
      </c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  <c r="AY182" s="343"/>
      <c r="AZ182" s="343"/>
      <c r="BA182" s="343"/>
      <c r="BB182" s="343"/>
      <c r="BC182" s="343"/>
      <c r="BD182" s="343"/>
      <c r="BE182" s="343"/>
      <c r="BF182" s="343"/>
      <c r="BG182" s="343"/>
      <c r="BH182" s="343"/>
      <c r="BI182" s="343"/>
      <c r="BJ182" s="343"/>
      <c r="BK182" s="343"/>
      <c r="BL182" s="343"/>
      <c r="BM182" s="343"/>
      <c r="BN182" s="343"/>
      <c r="BO182" s="343"/>
      <c r="BP182" s="343"/>
      <c r="BQ182" s="343"/>
      <c r="BR182" s="343"/>
      <c r="BS182" s="344"/>
      <c r="BT182" s="345">
        <v>1</v>
      </c>
      <c r="BU182" s="346"/>
      <c r="BV182" s="346"/>
      <c r="BW182" s="346"/>
      <c r="BX182" s="346"/>
      <c r="BY182" s="346"/>
      <c r="BZ182" s="346"/>
      <c r="CA182" s="346"/>
      <c r="CB182" s="346"/>
      <c r="CC182" s="346"/>
      <c r="CD182" s="346"/>
      <c r="CE182" s="346"/>
      <c r="CF182" s="346"/>
      <c r="CG182" s="346"/>
      <c r="CH182" s="346"/>
      <c r="CI182" s="347"/>
      <c r="CJ182" s="222">
        <v>0</v>
      </c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4"/>
      <c r="DA182" s="91">
        <f t="shared" si="2"/>
        <v>0</v>
      </c>
    </row>
    <row r="183" spans="1:105" ht="30" customHeight="1">
      <c r="A183" s="394" t="s">
        <v>260</v>
      </c>
      <c r="B183" s="357"/>
      <c r="C183" s="357"/>
      <c r="D183" s="357"/>
      <c r="E183" s="357"/>
      <c r="F183" s="357"/>
      <c r="G183" s="395"/>
      <c r="H183" s="342" t="s">
        <v>312</v>
      </c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343"/>
      <c r="BI183" s="343"/>
      <c r="BJ183" s="343"/>
      <c r="BK183" s="343"/>
      <c r="BL183" s="343"/>
      <c r="BM183" s="343"/>
      <c r="BN183" s="343"/>
      <c r="BO183" s="343"/>
      <c r="BP183" s="343"/>
      <c r="BQ183" s="343"/>
      <c r="BR183" s="343"/>
      <c r="BS183" s="344"/>
      <c r="BT183" s="345">
        <v>1</v>
      </c>
      <c r="BU183" s="346"/>
      <c r="BV183" s="346"/>
      <c r="BW183" s="346"/>
      <c r="BX183" s="346"/>
      <c r="BY183" s="346"/>
      <c r="BZ183" s="346"/>
      <c r="CA183" s="346"/>
      <c r="CB183" s="346"/>
      <c r="CC183" s="346"/>
      <c r="CD183" s="346"/>
      <c r="CE183" s="346"/>
      <c r="CF183" s="346"/>
      <c r="CG183" s="346"/>
      <c r="CH183" s="346"/>
      <c r="CI183" s="347"/>
      <c r="CJ183" s="222">
        <v>219</v>
      </c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4"/>
      <c r="DA183" s="91">
        <f t="shared" si="2"/>
        <v>219</v>
      </c>
    </row>
    <row r="184" spans="1:105" ht="30" customHeight="1">
      <c r="A184" s="394" t="s">
        <v>261</v>
      </c>
      <c r="B184" s="357"/>
      <c r="C184" s="357"/>
      <c r="D184" s="357"/>
      <c r="E184" s="357"/>
      <c r="F184" s="357"/>
      <c r="G184" s="395"/>
      <c r="H184" s="342" t="s">
        <v>313</v>
      </c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43"/>
      <c r="BF184" s="343"/>
      <c r="BG184" s="343"/>
      <c r="BH184" s="343"/>
      <c r="BI184" s="343"/>
      <c r="BJ184" s="343"/>
      <c r="BK184" s="343"/>
      <c r="BL184" s="343"/>
      <c r="BM184" s="343"/>
      <c r="BN184" s="343"/>
      <c r="BO184" s="343"/>
      <c r="BP184" s="343"/>
      <c r="BQ184" s="343"/>
      <c r="BR184" s="343"/>
      <c r="BS184" s="344"/>
      <c r="BT184" s="345">
        <v>1</v>
      </c>
      <c r="BU184" s="346"/>
      <c r="BV184" s="346"/>
      <c r="BW184" s="346"/>
      <c r="BX184" s="346"/>
      <c r="BY184" s="346"/>
      <c r="BZ184" s="346"/>
      <c r="CA184" s="346"/>
      <c r="CB184" s="346"/>
      <c r="CC184" s="346"/>
      <c r="CD184" s="346"/>
      <c r="CE184" s="346"/>
      <c r="CF184" s="346"/>
      <c r="CG184" s="346"/>
      <c r="CH184" s="346"/>
      <c r="CI184" s="347"/>
      <c r="CJ184" s="222">
        <v>186</v>
      </c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4"/>
      <c r="DA184" s="91">
        <f t="shared" si="2"/>
        <v>186</v>
      </c>
    </row>
    <row r="185" spans="1:105" ht="30" customHeight="1">
      <c r="A185" s="394" t="s">
        <v>262</v>
      </c>
      <c r="B185" s="357"/>
      <c r="C185" s="357"/>
      <c r="D185" s="357"/>
      <c r="E185" s="357"/>
      <c r="F185" s="357"/>
      <c r="G185" s="395"/>
      <c r="H185" s="342" t="s">
        <v>314</v>
      </c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43"/>
      <c r="BF185" s="343"/>
      <c r="BG185" s="343"/>
      <c r="BH185" s="343"/>
      <c r="BI185" s="343"/>
      <c r="BJ185" s="343"/>
      <c r="BK185" s="343"/>
      <c r="BL185" s="343"/>
      <c r="BM185" s="343"/>
      <c r="BN185" s="343"/>
      <c r="BO185" s="343"/>
      <c r="BP185" s="343"/>
      <c r="BQ185" s="343"/>
      <c r="BR185" s="343"/>
      <c r="BS185" s="344"/>
      <c r="BT185" s="345">
        <v>1</v>
      </c>
      <c r="BU185" s="346"/>
      <c r="BV185" s="346"/>
      <c r="BW185" s="346"/>
      <c r="BX185" s="346"/>
      <c r="BY185" s="346"/>
      <c r="BZ185" s="346"/>
      <c r="CA185" s="346"/>
      <c r="CB185" s="346"/>
      <c r="CC185" s="346"/>
      <c r="CD185" s="346"/>
      <c r="CE185" s="346"/>
      <c r="CF185" s="346"/>
      <c r="CG185" s="346"/>
      <c r="CH185" s="346"/>
      <c r="CI185" s="347"/>
      <c r="CJ185" s="222">
        <v>177561.47</v>
      </c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4"/>
      <c r="DA185" s="91">
        <f t="shared" si="2"/>
        <v>177561.47</v>
      </c>
    </row>
    <row r="186" spans="1:105" ht="30" customHeight="1">
      <c r="A186" s="394" t="s">
        <v>263</v>
      </c>
      <c r="B186" s="357"/>
      <c r="C186" s="357"/>
      <c r="D186" s="357"/>
      <c r="E186" s="357"/>
      <c r="F186" s="357"/>
      <c r="G186" s="395"/>
      <c r="H186" s="342" t="s">
        <v>315</v>
      </c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  <c r="AY186" s="343"/>
      <c r="AZ186" s="343"/>
      <c r="BA186" s="343"/>
      <c r="BB186" s="343"/>
      <c r="BC186" s="343"/>
      <c r="BD186" s="343"/>
      <c r="BE186" s="343"/>
      <c r="BF186" s="343"/>
      <c r="BG186" s="343"/>
      <c r="BH186" s="343"/>
      <c r="BI186" s="343"/>
      <c r="BJ186" s="343"/>
      <c r="BK186" s="343"/>
      <c r="BL186" s="343"/>
      <c r="BM186" s="343"/>
      <c r="BN186" s="343"/>
      <c r="BO186" s="343"/>
      <c r="BP186" s="343"/>
      <c r="BQ186" s="343"/>
      <c r="BR186" s="343"/>
      <c r="BS186" s="344"/>
      <c r="BT186" s="345">
        <v>1</v>
      </c>
      <c r="BU186" s="346"/>
      <c r="BV186" s="346"/>
      <c r="BW186" s="346"/>
      <c r="BX186" s="346"/>
      <c r="BY186" s="346"/>
      <c r="BZ186" s="346"/>
      <c r="CA186" s="346"/>
      <c r="CB186" s="346"/>
      <c r="CC186" s="346"/>
      <c r="CD186" s="346"/>
      <c r="CE186" s="346"/>
      <c r="CF186" s="346"/>
      <c r="CG186" s="346"/>
      <c r="CH186" s="346"/>
      <c r="CI186" s="347"/>
      <c r="CJ186" s="222">
        <v>11470</v>
      </c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4"/>
      <c r="DA186" s="91">
        <f t="shared" si="2"/>
        <v>11470</v>
      </c>
    </row>
    <row r="187" spans="1:105" ht="15" customHeight="1">
      <c r="A187" s="394" t="s">
        <v>264</v>
      </c>
      <c r="B187" s="357"/>
      <c r="C187" s="357"/>
      <c r="D187" s="357"/>
      <c r="E187" s="357"/>
      <c r="F187" s="357"/>
      <c r="G187" s="395"/>
      <c r="H187" s="342" t="s">
        <v>368</v>
      </c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343"/>
      <c r="BF187" s="343"/>
      <c r="BG187" s="343"/>
      <c r="BH187" s="343"/>
      <c r="BI187" s="343"/>
      <c r="BJ187" s="343"/>
      <c r="BK187" s="343"/>
      <c r="BL187" s="343"/>
      <c r="BM187" s="343"/>
      <c r="BN187" s="343"/>
      <c r="BO187" s="343"/>
      <c r="BP187" s="343"/>
      <c r="BQ187" s="343"/>
      <c r="BR187" s="343"/>
      <c r="BS187" s="344"/>
      <c r="BT187" s="345">
        <v>1</v>
      </c>
      <c r="BU187" s="346"/>
      <c r="BV187" s="346"/>
      <c r="BW187" s="346"/>
      <c r="BX187" s="346"/>
      <c r="BY187" s="346"/>
      <c r="BZ187" s="346"/>
      <c r="CA187" s="346"/>
      <c r="CB187" s="346"/>
      <c r="CC187" s="346"/>
      <c r="CD187" s="346"/>
      <c r="CE187" s="346"/>
      <c r="CF187" s="346"/>
      <c r="CG187" s="346"/>
      <c r="CH187" s="346"/>
      <c r="CI187" s="347"/>
      <c r="CJ187" s="222">
        <v>33816</v>
      </c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4"/>
      <c r="DA187" s="97">
        <f>SUM(CJ187)</f>
        <v>33816</v>
      </c>
    </row>
    <row r="188" spans="1:105" ht="15" customHeight="1" thickBot="1">
      <c r="A188" s="370"/>
      <c r="B188" s="371"/>
      <c r="C188" s="371"/>
      <c r="D188" s="371"/>
      <c r="E188" s="371"/>
      <c r="F188" s="371"/>
      <c r="G188" s="372"/>
      <c r="H188" s="373" t="s">
        <v>280</v>
      </c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  <c r="AZ188" s="374"/>
      <c r="BA188" s="374"/>
      <c r="BB188" s="374"/>
      <c r="BC188" s="374"/>
      <c r="BD188" s="374"/>
      <c r="BE188" s="374"/>
      <c r="BF188" s="374"/>
      <c r="BG188" s="374"/>
      <c r="BH188" s="374"/>
      <c r="BI188" s="374"/>
      <c r="BJ188" s="374"/>
      <c r="BK188" s="374"/>
      <c r="BL188" s="374"/>
      <c r="BM188" s="374"/>
      <c r="BN188" s="374"/>
      <c r="BO188" s="374"/>
      <c r="BP188" s="374"/>
      <c r="BQ188" s="374"/>
      <c r="BR188" s="374"/>
      <c r="BS188" s="375"/>
      <c r="BT188" s="376" t="s">
        <v>124</v>
      </c>
      <c r="BU188" s="377"/>
      <c r="BV188" s="377"/>
      <c r="BW188" s="377"/>
      <c r="BX188" s="377"/>
      <c r="BY188" s="377"/>
      <c r="BZ188" s="377"/>
      <c r="CA188" s="377"/>
      <c r="CB188" s="377"/>
      <c r="CC188" s="377"/>
      <c r="CD188" s="377"/>
      <c r="CE188" s="377"/>
      <c r="CF188" s="377"/>
      <c r="CG188" s="377"/>
      <c r="CH188" s="377"/>
      <c r="CI188" s="378"/>
      <c r="CJ188" s="339">
        <f>SUM(CJ179:CJ187)</f>
        <v>249335.27</v>
      </c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40"/>
      <c r="CZ188" s="379"/>
      <c r="DA188" s="98">
        <f>SUM(CJ188)</f>
        <v>249335.27</v>
      </c>
    </row>
    <row r="189" spans="1:105" ht="15" customHeight="1">
      <c r="A189" s="103"/>
      <c r="B189" s="103"/>
      <c r="C189" s="103"/>
      <c r="D189" s="103"/>
      <c r="E189" s="103"/>
      <c r="F189" s="103"/>
      <c r="G189" s="103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3"/>
    </row>
    <row r="190" spans="1:105" ht="15" customHeight="1" hidden="1">
      <c r="A190" s="549" t="s">
        <v>131</v>
      </c>
      <c r="B190" s="549"/>
      <c r="C190" s="549"/>
      <c r="D190" s="549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50" t="s">
        <v>282</v>
      </c>
      <c r="AQ190" s="550"/>
      <c r="AR190" s="550"/>
      <c r="AS190" s="550"/>
      <c r="AT190" s="550"/>
      <c r="AU190" s="550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0"/>
      <c r="BM190" s="550"/>
      <c r="BN190" s="550"/>
      <c r="BO190" s="550"/>
      <c r="BP190" s="550"/>
      <c r="BQ190" s="550"/>
      <c r="BR190" s="550"/>
      <c r="BS190" s="550"/>
      <c r="BT190" s="550"/>
      <c r="BU190" s="550"/>
      <c r="BV190" s="550"/>
      <c r="BW190" s="550"/>
      <c r="BX190" s="550"/>
      <c r="BY190" s="550"/>
      <c r="BZ190" s="550"/>
      <c r="CA190" s="550"/>
      <c r="CB190" s="550"/>
      <c r="CC190" s="550"/>
      <c r="CD190" s="550"/>
      <c r="CE190" s="550"/>
      <c r="CF190" s="550"/>
      <c r="CG190" s="550"/>
      <c r="CH190" s="550"/>
      <c r="CI190" s="550"/>
      <c r="CJ190" s="550"/>
      <c r="CK190" s="550"/>
      <c r="CL190" s="550"/>
      <c r="CM190" s="550"/>
      <c r="CN190" s="550"/>
      <c r="CO190" s="550"/>
      <c r="CP190" s="550"/>
      <c r="CQ190" s="550"/>
      <c r="CR190" s="550"/>
      <c r="CS190" s="550"/>
      <c r="CT190" s="550"/>
      <c r="CU190" s="550"/>
      <c r="CV190" s="550"/>
      <c r="CW190" s="550"/>
      <c r="CX190" s="550"/>
      <c r="CY190" s="550"/>
      <c r="CZ190" s="550"/>
      <c r="DA190" s="124"/>
    </row>
    <row r="191" spans="1:105" ht="15" customHeight="1" hidden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</row>
    <row r="192" spans="1:105" ht="15" customHeight="1" hidden="1" thickBot="1">
      <c r="A192" s="553" t="s">
        <v>277</v>
      </c>
      <c r="B192" s="553"/>
      <c r="C192" s="553"/>
      <c r="D192" s="553"/>
      <c r="E192" s="553"/>
      <c r="F192" s="553"/>
      <c r="G192" s="553"/>
      <c r="H192" s="553"/>
      <c r="I192" s="553"/>
      <c r="J192" s="553"/>
      <c r="K192" s="553"/>
      <c r="L192" s="553"/>
      <c r="M192" s="553"/>
      <c r="N192" s="553"/>
      <c r="O192" s="553"/>
      <c r="P192" s="553"/>
      <c r="Q192" s="553"/>
      <c r="R192" s="553"/>
      <c r="S192" s="553"/>
      <c r="T192" s="553"/>
      <c r="U192" s="553"/>
      <c r="V192" s="553"/>
      <c r="W192" s="553"/>
      <c r="X192" s="553"/>
      <c r="Y192" s="553"/>
      <c r="Z192" s="553"/>
      <c r="AA192" s="553"/>
      <c r="AB192" s="553"/>
      <c r="AC192" s="553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</row>
    <row r="193" spans="1:105" ht="24" customHeight="1" hidden="1">
      <c r="A193" s="381" t="s">
        <v>133</v>
      </c>
      <c r="B193" s="382"/>
      <c r="C193" s="382"/>
      <c r="D193" s="382"/>
      <c r="E193" s="382"/>
      <c r="F193" s="382"/>
      <c r="G193" s="383"/>
      <c r="H193" s="360" t="s">
        <v>44</v>
      </c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7"/>
      <c r="BT193" s="384" t="s">
        <v>63</v>
      </c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3"/>
      <c r="CJ193" s="384" t="s">
        <v>179</v>
      </c>
      <c r="CK193" s="382"/>
      <c r="CL193" s="382"/>
      <c r="CM193" s="382"/>
      <c r="CN193" s="382"/>
      <c r="CO193" s="382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  <c r="CZ193" s="382"/>
      <c r="DA193" s="502"/>
    </row>
    <row r="194" spans="1:105" ht="15" customHeight="1" hidden="1">
      <c r="A194" s="385">
        <v>1</v>
      </c>
      <c r="B194" s="386"/>
      <c r="C194" s="386"/>
      <c r="D194" s="386"/>
      <c r="E194" s="386"/>
      <c r="F194" s="386"/>
      <c r="G194" s="386"/>
      <c r="H194" s="363">
        <v>2</v>
      </c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4"/>
      <c r="BS194" s="365"/>
      <c r="BT194" s="386">
        <v>3</v>
      </c>
      <c r="BU194" s="386"/>
      <c r="BV194" s="386"/>
      <c r="BW194" s="386"/>
      <c r="BX194" s="386"/>
      <c r="BY194" s="386"/>
      <c r="BZ194" s="386"/>
      <c r="CA194" s="386"/>
      <c r="CB194" s="386"/>
      <c r="CC194" s="386"/>
      <c r="CD194" s="386"/>
      <c r="CE194" s="386"/>
      <c r="CF194" s="386"/>
      <c r="CG194" s="386"/>
      <c r="CH194" s="386"/>
      <c r="CI194" s="386"/>
      <c r="CJ194" s="386">
        <v>4</v>
      </c>
      <c r="CK194" s="386"/>
      <c r="CL194" s="386"/>
      <c r="CM194" s="386"/>
      <c r="CN194" s="386"/>
      <c r="CO194" s="386"/>
      <c r="CP194" s="386"/>
      <c r="CQ194" s="386"/>
      <c r="CR194" s="386"/>
      <c r="CS194" s="386"/>
      <c r="CT194" s="386"/>
      <c r="CU194" s="386"/>
      <c r="CV194" s="386"/>
      <c r="CW194" s="386"/>
      <c r="CX194" s="386"/>
      <c r="CY194" s="386"/>
      <c r="CZ194" s="386"/>
      <c r="DA194" s="503"/>
    </row>
    <row r="195" spans="1:105" ht="15" customHeight="1" hidden="1">
      <c r="A195" s="368" t="s">
        <v>147</v>
      </c>
      <c r="B195" s="369"/>
      <c r="C195" s="369"/>
      <c r="D195" s="369"/>
      <c r="E195" s="369"/>
      <c r="F195" s="369"/>
      <c r="G195" s="369"/>
      <c r="H195" s="342" t="s">
        <v>370</v>
      </c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43"/>
      <c r="BF195" s="343"/>
      <c r="BG195" s="343"/>
      <c r="BH195" s="343"/>
      <c r="BI195" s="343"/>
      <c r="BJ195" s="343"/>
      <c r="BK195" s="343"/>
      <c r="BL195" s="343"/>
      <c r="BM195" s="343"/>
      <c r="BN195" s="343"/>
      <c r="BO195" s="343"/>
      <c r="BP195" s="343"/>
      <c r="BQ195" s="343"/>
      <c r="BR195" s="343"/>
      <c r="BS195" s="344"/>
      <c r="BT195" s="345">
        <v>1</v>
      </c>
      <c r="BU195" s="346"/>
      <c r="BV195" s="346"/>
      <c r="BW195" s="346"/>
      <c r="BX195" s="346"/>
      <c r="BY195" s="346"/>
      <c r="BZ195" s="346"/>
      <c r="CA195" s="346"/>
      <c r="CB195" s="346"/>
      <c r="CC195" s="346"/>
      <c r="CD195" s="346"/>
      <c r="CE195" s="346"/>
      <c r="CF195" s="346"/>
      <c r="CG195" s="346"/>
      <c r="CH195" s="346"/>
      <c r="CI195" s="347"/>
      <c r="CJ195" s="222">
        <v>0</v>
      </c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351"/>
    </row>
    <row r="196" spans="1:105" ht="15" customHeight="1" hidden="1">
      <c r="A196" s="394" t="s">
        <v>151</v>
      </c>
      <c r="B196" s="357"/>
      <c r="C196" s="357"/>
      <c r="D196" s="357"/>
      <c r="E196" s="357"/>
      <c r="F196" s="357"/>
      <c r="G196" s="395"/>
      <c r="H196" s="342" t="s">
        <v>371</v>
      </c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43"/>
      <c r="BF196" s="343"/>
      <c r="BG196" s="343"/>
      <c r="BH196" s="343"/>
      <c r="BI196" s="343"/>
      <c r="BJ196" s="343"/>
      <c r="BK196" s="343"/>
      <c r="BL196" s="343"/>
      <c r="BM196" s="343"/>
      <c r="BN196" s="343"/>
      <c r="BO196" s="343"/>
      <c r="BP196" s="343"/>
      <c r="BQ196" s="343"/>
      <c r="BR196" s="343"/>
      <c r="BS196" s="344"/>
      <c r="BT196" s="402">
        <v>1</v>
      </c>
      <c r="BU196" s="402"/>
      <c r="BV196" s="402"/>
      <c r="BW196" s="402"/>
      <c r="BX196" s="402"/>
      <c r="BY196" s="402"/>
      <c r="BZ196" s="402"/>
      <c r="CA196" s="402"/>
      <c r="CB196" s="402"/>
      <c r="CC196" s="402"/>
      <c r="CD196" s="402"/>
      <c r="CE196" s="402"/>
      <c r="CF196" s="402"/>
      <c r="CG196" s="402"/>
      <c r="CH196" s="402"/>
      <c r="CI196" s="402"/>
      <c r="CJ196" s="440">
        <v>0</v>
      </c>
      <c r="CK196" s="440"/>
      <c r="CL196" s="440"/>
      <c r="CM196" s="440"/>
      <c r="CN196" s="440"/>
      <c r="CO196" s="440"/>
      <c r="CP196" s="440"/>
      <c r="CQ196" s="440"/>
      <c r="CR196" s="440"/>
      <c r="CS196" s="440"/>
      <c r="CT196" s="440"/>
      <c r="CU196" s="440"/>
      <c r="CV196" s="440"/>
      <c r="CW196" s="440"/>
      <c r="CX196" s="440"/>
      <c r="CY196" s="440"/>
      <c r="CZ196" s="440"/>
      <c r="DA196" s="441"/>
    </row>
    <row r="197" spans="1:105" ht="15" customHeight="1" hidden="1">
      <c r="A197" s="394"/>
      <c r="B197" s="357"/>
      <c r="C197" s="357"/>
      <c r="D197" s="357"/>
      <c r="E197" s="357"/>
      <c r="F197" s="357"/>
      <c r="G197" s="395"/>
      <c r="H197" s="342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  <c r="BJ197" s="343"/>
      <c r="BK197" s="343"/>
      <c r="BL197" s="343"/>
      <c r="BM197" s="343"/>
      <c r="BN197" s="343"/>
      <c r="BO197" s="343"/>
      <c r="BP197" s="343"/>
      <c r="BQ197" s="343"/>
      <c r="BR197" s="343"/>
      <c r="BS197" s="344"/>
      <c r="BT197" s="345"/>
      <c r="BU197" s="346"/>
      <c r="BV197" s="346"/>
      <c r="BW197" s="346"/>
      <c r="BX197" s="346"/>
      <c r="BY197" s="346"/>
      <c r="BZ197" s="346"/>
      <c r="CA197" s="346"/>
      <c r="CB197" s="346"/>
      <c r="CC197" s="346"/>
      <c r="CD197" s="346"/>
      <c r="CE197" s="346"/>
      <c r="CF197" s="346"/>
      <c r="CG197" s="346"/>
      <c r="CH197" s="346"/>
      <c r="CI197" s="347"/>
      <c r="CJ197" s="222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4"/>
      <c r="DA197" s="91"/>
    </row>
    <row r="198" spans="1:105" ht="15" customHeight="1" hidden="1">
      <c r="A198" s="394"/>
      <c r="B198" s="357"/>
      <c r="C198" s="357"/>
      <c r="D198" s="357"/>
      <c r="E198" s="357"/>
      <c r="F198" s="357"/>
      <c r="G198" s="395"/>
      <c r="H198" s="342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  <c r="AY198" s="343"/>
      <c r="AZ198" s="343"/>
      <c r="BA198" s="343"/>
      <c r="BB198" s="343"/>
      <c r="BC198" s="343"/>
      <c r="BD198" s="343"/>
      <c r="BE198" s="343"/>
      <c r="BF198" s="343"/>
      <c r="BG198" s="343"/>
      <c r="BH198" s="343"/>
      <c r="BI198" s="343"/>
      <c r="BJ198" s="343"/>
      <c r="BK198" s="343"/>
      <c r="BL198" s="343"/>
      <c r="BM198" s="343"/>
      <c r="BN198" s="343"/>
      <c r="BO198" s="343"/>
      <c r="BP198" s="343"/>
      <c r="BQ198" s="343"/>
      <c r="BR198" s="343"/>
      <c r="BS198" s="344"/>
      <c r="BT198" s="345"/>
      <c r="BU198" s="346"/>
      <c r="BV198" s="346"/>
      <c r="BW198" s="346"/>
      <c r="BX198" s="346"/>
      <c r="BY198" s="346"/>
      <c r="BZ198" s="346"/>
      <c r="CA198" s="346"/>
      <c r="CB198" s="346"/>
      <c r="CC198" s="346"/>
      <c r="CD198" s="346"/>
      <c r="CE198" s="346"/>
      <c r="CF198" s="346"/>
      <c r="CG198" s="346"/>
      <c r="CH198" s="346"/>
      <c r="CI198" s="347"/>
      <c r="CJ198" s="222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4"/>
      <c r="DA198" s="91"/>
    </row>
    <row r="199" spans="1:105" ht="15" customHeight="1" hidden="1">
      <c r="A199" s="394"/>
      <c r="B199" s="357"/>
      <c r="C199" s="357"/>
      <c r="D199" s="357"/>
      <c r="E199" s="357"/>
      <c r="F199" s="357"/>
      <c r="G199" s="395"/>
      <c r="H199" s="342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43"/>
      <c r="BF199" s="343"/>
      <c r="BG199" s="343"/>
      <c r="BH199" s="343"/>
      <c r="BI199" s="343"/>
      <c r="BJ199" s="343"/>
      <c r="BK199" s="343"/>
      <c r="BL199" s="343"/>
      <c r="BM199" s="343"/>
      <c r="BN199" s="343"/>
      <c r="BO199" s="343"/>
      <c r="BP199" s="343"/>
      <c r="BQ199" s="343"/>
      <c r="BR199" s="343"/>
      <c r="BS199" s="344"/>
      <c r="BT199" s="345"/>
      <c r="BU199" s="346"/>
      <c r="BV199" s="346"/>
      <c r="BW199" s="346"/>
      <c r="BX199" s="346"/>
      <c r="BY199" s="346"/>
      <c r="BZ199" s="346"/>
      <c r="CA199" s="346"/>
      <c r="CB199" s="346"/>
      <c r="CC199" s="346"/>
      <c r="CD199" s="346"/>
      <c r="CE199" s="346"/>
      <c r="CF199" s="346"/>
      <c r="CG199" s="346"/>
      <c r="CH199" s="346"/>
      <c r="CI199" s="347"/>
      <c r="CJ199" s="222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4"/>
      <c r="DA199" s="91"/>
    </row>
    <row r="200" spans="1:105" ht="15" customHeight="1" hidden="1">
      <c r="A200" s="394"/>
      <c r="B200" s="357"/>
      <c r="C200" s="357"/>
      <c r="D200" s="357"/>
      <c r="E200" s="357"/>
      <c r="F200" s="357"/>
      <c r="G200" s="395"/>
      <c r="H200" s="342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343"/>
      <c r="BF200" s="343"/>
      <c r="BG200" s="343"/>
      <c r="BH200" s="343"/>
      <c r="BI200" s="343"/>
      <c r="BJ200" s="343"/>
      <c r="BK200" s="343"/>
      <c r="BL200" s="343"/>
      <c r="BM200" s="343"/>
      <c r="BN200" s="343"/>
      <c r="BO200" s="343"/>
      <c r="BP200" s="343"/>
      <c r="BQ200" s="343"/>
      <c r="BR200" s="343"/>
      <c r="BS200" s="344"/>
      <c r="BT200" s="345"/>
      <c r="BU200" s="346"/>
      <c r="BV200" s="346"/>
      <c r="BW200" s="346"/>
      <c r="BX200" s="346"/>
      <c r="BY200" s="346"/>
      <c r="BZ200" s="346"/>
      <c r="CA200" s="346"/>
      <c r="CB200" s="346"/>
      <c r="CC200" s="346"/>
      <c r="CD200" s="346"/>
      <c r="CE200" s="346"/>
      <c r="CF200" s="346"/>
      <c r="CG200" s="346"/>
      <c r="CH200" s="346"/>
      <c r="CI200" s="347"/>
      <c r="CJ200" s="222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4"/>
      <c r="DA200" s="91"/>
    </row>
    <row r="201" spans="1:105" ht="15" customHeight="1" hidden="1">
      <c r="A201" s="394"/>
      <c r="B201" s="357"/>
      <c r="C201" s="357"/>
      <c r="D201" s="357"/>
      <c r="E201" s="357"/>
      <c r="F201" s="357"/>
      <c r="G201" s="395"/>
      <c r="H201" s="342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3"/>
      <c r="BJ201" s="343"/>
      <c r="BK201" s="343"/>
      <c r="BL201" s="343"/>
      <c r="BM201" s="343"/>
      <c r="BN201" s="343"/>
      <c r="BO201" s="343"/>
      <c r="BP201" s="343"/>
      <c r="BQ201" s="343"/>
      <c r="BR201" s="343"/>
      <c r="BS201" s="344"/>
      <c r="BT201" s="345"/>
      <c r="BU201" s="346"/>
      <c r="BV201" s="346"/>
      <c r="BW201" s="346"/>
      <c r="BX201" s="346"/>
      <c r="BY201" s="346"/>
      <c r="BZ201" s="346"/>
      <c r="CA201" s="346"/>
      <c r="CB201" s="346"/>
      <c r="CC201" s="346"/>
      <c r="CD201" s="346"/>
      <c r="CE201" s="346"/>
      <c r="CF201" s="346"/>
      <c r="CG201" s="346"/>
      <c r="CH201" s="346"/>
      <c r="CI201" s="347"/>
      <c r="CJ201" s="222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4"/>
      <c r="DA201" s="91"/>
    </row>
    <row r="202" spans="1:105" ht="15" customHeight="1" hidden="1">
      <c r="A202" s="394"/>
      <c r="B202" s="357"/>
      <c r="C202" s="357"/>
      <c r="D202" s="357"/>
      <c r="E202" s="357"/>
      <c r="F202" s="357"/>
      <c r="G202" s="395"/>
      <c r="H202" s="342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  <c r="AQ202" s="343"/>
      <c r="AR202" s="343"/>
      <c r="AS202" s="343"/>
      <c r="AT202" s="343"/>
      <c r="AU202" s="343"/>
      <c r="AV202" s="343"/>
      <c r="AW202" s="343"/>
      <c r="AX202" s="343"/>
      <c r="AY202" s="343"/>
      <c r="AZ202" s="343"/>
      <c r="BA202" s="343"/>
      <c r="BB202" s="343"/>
      <c r="BC202" s="343"/>
      <c r="BD202" s="343"/>
      <c r="BE202" s="343"/>
      <c r="BF202" s="343"/>
      <c r="BG202" s="343"/>
      <c r="BH202" s="343"/>
      <c r="BI202" s="343"/>
      <c r="BJ202" s="343"/>
      <c r="BK202" s="343"/>
      <c r="BL202" s="343"/>
      <c r="BM202" s="343"/>
      <c r="BN202" s="343"/>
      <c r="BO202" s="343"/>
      <c r="BP202" s="343"/>
      <c r="BQ202" s="343"/>
      <c r="BR202" s="343"/>
      <c r="BS202" s="344"/>
      <c r="BT202" s="345"/>
      <c r="BU202" s="346"/>
      <c r="BV202" s="346"/>
      <c r="BW202" s="346"/>
      <c r="BX202" s="346"/>
      <c r="BY202" s="346"/>
      <c r="BZ202" s="346"/>
      <c r="CA202" s="346"/>
      <c r="CB202" s="346"/>
      <c r="CC202" s="346"/>
      <c r="CD202" s="346"/>
      <c r="CE202" s="346"/>
      <c r="CF202" s="346"/>
      <c r="CG202" s="346"/>
      <c r="CH202" s="346"/>
      <c r="CI202" s="347"/>
      <c r="CJ202" s="222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4"/>
      <c r="DA202" s="91"/>
    </row>
    <row r="203" spans="1:105" ht="15" customHeight="1" hidden="1">
      <c r="A203" s="394"/>
      <c r="B203" s="357"/>
      <c r="C203" s="357"/>
      <c r="D203" s="357"/>
      <c r="E203" s="357"/>
      <c r="F203" s="357"/>
      <c r="G203" s="395"/>
      <c r="H203" s="342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  <c r="AQ203" s="343"/>
      <c r="AR203" s="343"/>
      <c r="AS203" s="343"/>
      <c r="AT203" s="343"/>
      <c r="AU203" s="343"/>
      <c r="AV203" s="343"/>
      <c r="AW203" s="343"/>
      <c r="AX203" s="343"/>
      <c r="AY203" s="343"/>
      <c r="AZ203" s="343"/>
      <c r="BA203" s="343"/>
      <c r="BB203" s="343"/>
      <c r="BC203" s="343"/>
      <c r="BD203" s="343"/>
      <c r="BE203" s="343"/>
      <c r="BF203" s="343"/>
      <c r="BG203" s="343"/>
      <c r="BH203" s="343"/>
      <c r="BI203" s="343"/>
      <c r="BJ203" s="343"/>
      <c r="BK203" s="343"/>
      <c r="BL203" s="343"/>
      <c r="BM203" s="343"/>
      <c r="BN203" s="343"/>
      <c r="BO203" s="343"/>
      <c r="BP203" s="343"/>
      <c r="BQ203" s="343"/>
      <c r="BR203" s="343"/>
      <c r="BS203" s="344"/>
      <c r="BT203" s="345"/>
      <c r="BU203" s="346"/>
      <c r="BV203" s="346"/>
      <c r="BW203" s="346"/>
      <c r="BX203" s="346"/>
      <c r="BY203" s="346"/>
      <c r="BZ203" s="346"/>
      <c r="CA203" s="346"/>
      <c r="CB203" s="346"/>
      <c r="CC203" s="346"/>
      <c r="CD203" s="346"/>
      <c r="CE203" s="346"/>
      <c r="CF203" s="346"/>
      <c r="CG203" s="346"/>
      <c r="CH203" s="346"/>
      <c r="CI203" s="347"/>
      <c r="CJ203" s="222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4"/>
      <c r="DA203" s="91"/>
    </row>
    <row r="204" spans="1:105" ht="15" customHeight="1" hidden="1">
      <c r="A204" s="394"/>
      <c r="B204" s="357"/>
      <c r="C204" s="357"/>
      <c r="D204" s="357"/>
      <c r="E204" s="357"/>
      <c r="F204" s="357"/>
      <c r="G204" s="395"/>
      <c r="H204" s="342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  <c r="AY204" s="343"/>
      <c r="AZ204" s="343"/>
      <c r="BA204" s="343"/>
      <c r="BB204" s="343"/>
      <c r="BC204" s="343"/>
      <c r="BD204" s="343"/>
      <c r="BE204" s="343"/>
      <c r="BF204" s="343"/>
      <c r="BG204" s="343"/>
      <c r="BH204" s="343"/>
      <c r="BI204" s="343"/>
      <c r="BJ204" s="343"/>
      <c r="BK204" s="343"/>
      <c r="BL204" s="343"/>
      <c r="BM204" s="343"/>
      <c r="BN204" s="343"/>
      <c r="BO204" s="343"/>
      <c r="BP204" s="343"/>
      <c r="BQ204" s="343"/>
      <c r="BR204" s="343"/>
      <c r="BS204" s="344"/>
      <c r="BT204" s="345"/>
      <c r="BU204" s="346"/>
      <c r="BV204" s="346"/>
      <c r="BW204" s="346"/>
      <c r="BX204" s="346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7"/>
      <c r="CJ204" s="222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4"/>
      <c r="DA204" s="91"/>
    </row>
    <row r="205" spans="1:105" ht="15" customHeight="1" hidden="1">
      <c r="A205" s="394"/>
      <c r="B205" s="357"/>
      <c r="C205" s="357"/>
      <c r="D205" s="357"/>
      <c r="E205" s="357"/>
      <c r="F205" s="357"/>
      <c r="G205" s="395"/>
      <c r="H205" s="342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43"/>
      <c r="BF205" s="343"/>
      <c r="BG205" s="343"/>
      <c r="BH205" s="343"/>
      <c r="BI205" s="343"/>
      <c r="BJ205" s="343"/>
      <c r="BK205" s="343"/>
      <c r="BL205" s="343"/>
      <c r="BM205" s="343"/>
      <c r="BN205" s="343"/>
      <c r="BO205" s="343"/>
      <c r="BP205" s="343"/>
      <c r="BQ205" s="343"/>
      <c r="BR205" s="343"/>
      <c r="BS205" s="344"/>
      <c r="BT205" s="345"/>
      <c r="BU205" s="346"/>
      <c r="BV205" s="346"/>
      <c r="BW205" s="346"/>
      <c r="BX205" s="346"/>
      <c r="BY205" s="346"/>
      <c r="BZ205" s="346"/>
      <c r="CA205" s="346"/>
      <c r="CB205" s="346"/>
      <c r="CC205" s="346"/>
      <c r="CD205" s="346"/>
      <c r="CE205" s="346"/>
      <c r="CF205" s="346"/>
      <c r="CG205" s="346"/>
      <c r="CH205" s="346"/>
      <c r="CI205" s="347"/>
      <c r="CJ205" s="222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4"/>
      <c r="DA205" s="91"/>
    </row>
    <row r="206" spans="1:105" ht="15" customHeight="1" hidden="1">
      <c r="A206" s="394"/>
      <c r="B206" s="357"/>
      <c r="C206" s="357"/>
      <c r="D206" s="357"/>
      <c r="E206" s="357"/>
      <c r="F206" s="357"/>
      <c r="G206" s="395"/>
      <c r="H206" s="342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  <c r="AY206" s="343"/>
      <c r="AZ206" s="343"/>
      <c r="BA206" s="343"/>
      <c r="BB206" s="343"/>
      <c r="BC206" s="343"/>
      <c r="BD206" s="343"/>
      <c r="BE206" s="343"/>
      <c r="BF206" s="343"/>
      <c r="BG206" s="343"/>
      <c r="BH206" s="343"/>
      <c r="BI206" s="343"/>
      <c r="BJ206" s="343"/>
      <c r="BK206" s="343"/>
      <c r="BL206" s="343"/>
      <c r="BM206" s="343"/>
      <c r="BN206" s="343"/>
      <c r="BO206" s="343"/>
      <c r="BP206" s="343"/>
      <c r="BQ206" s="343"/>
      <c r="BR206" s="343"/>
      <c r="BS206" s="344"/>
      <c r="BT206" s="345"/>
      <c r="BU206" s="346"/>
      <c r="BV206" s="346"/>
      <c r="BW206" s="346"/>
      <c r="BX206" s="346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7"/>
      <c r="CJ206" s="222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4"/>
      <c r="DA206" s="91"/>
    </row>
    <row r="207" spans="1:105" ht="15" customHeight="1" hidden="1" thickBot="1">
      <c r="A207" s="370"/>
      <c r="B207" s="371"/>
      <c r="C207" s="371"/>
      <c r="D207" s="371"/>
      <c r="E207" s="371"/>
      <c r="F207" s="371"/>
      <c r="G207" s="372"/>
      <c r="H207" s="373" t="s">
        <v>280</v>
      </c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  <c r="AV207" s="374"/>
      <c r="AW207" s="374"/>
      <c r="AX207" s="374"/>
      <c r="AY207" s="374"/>
      <c r="AZ207" s="374"/>
      <c r="BA207" s="374"/>
      <c r="BB207" s="374"/>
      <c r="BC207" s="374"/>
      <c r="BD207" s="374"/>
      <c r="BE207" s="374"/>
      <c r="BF207" s="374"/>
      <c r="BG207" s="374"/>
      <c r="BH207" s="374"/>
      <c r="BI207" s="374"/>
      <c r="BJ207" s="374"/>
      <c r="BK207" s="374"/>
      <c r="BL207" s="374"/>
      <c r="BM207" s="374"/>
      <c r="BN207" s="374"/>
      <c r="BO207" s="374"/>
      <c r="BP207" s="374"/>
      <c r="BQ207" s="374"/>
      <c r="BR207" s="374"/>
      <c r="BS207" s="375"/>
      <c r="BT207" s="376" t="s">
        <v>124</v>
      </c>
      <c r="BU207" s="377"/>
      <c r="BV207" s="377"/>
      <c r="BW207" s="377"/>
      <c r="BX207" s="377"/>
      <c r="BY207" s="377"/>
      <c r="BZ207" s="377"/>
      <c r="CA207" s="377"/>
      <c r="CB207" s="377"/>
      <c r="CC207" s="377"/>
      <c r="CD207" s="377"/>
      <c r="CE207" s="377"/>
      <c r="CF207" s="377"/>
      <c r="CG207" s="377"/>
      <c r="CH207" s="377"/>
      <c r="CI207" s="378"/>
      <c r="CJ207" s="339">
        <f>SUM(CJ195:CJ206)</f>
        <v>0</v>
      </c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40"/>
      <c r="CZ207" s="379"/>
      <c r="DA207" s="98">
        <f>SUM(CJ207)</f>
        <v>0</v>
      </c>
    </row>
    <row r="208" spans="1:105" ht="15" customHeight="1" hidden="1">
      <c r="A208" s="80"/>
      <c r="B208" s="80"/>
      <c r="C208" s="80"/>
      <c r="D208" s="80"/>
      <c r="E208" s="80"/>
      <c r="F208" s="80"/>
      <c r="G208" s="80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5"/>
    </row>
    <row r="209" spans="1:105" s="29" customFormat="1" ht="20.25" customHeight="1">
      <c r="A209" s="447" t="s">
        <v>180</v>
      </c>
      <c r="B209" s="447"/>
      <c r="C209" s="447"/>
      <c r="D209" s="447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7"/>
      <c r="BO209" s="447"/>
      <c r="BP209" s="447"/>
      <c r="BQ209" s="447"/>
      <c r="BR209" s="447"/>
      <c r="BS209" s="447"/>
      <c r="BT209" s="447"/>
      <c r="BU209" s="447"/>
      <c r="BV209" s="447"/>
      <c r="BW209" s="447"/>
      <c r="BX209" s="447"/>
      <c r="BY209" s="447"/>
      <c r="BZ209" s="447"/>
      <c r="CA209" s="447"/>
      <c r="CB209" s="447"/>
      <c r="CC209" s="447"/>
      <c r="CD209" s="447"/>
      <c r="CE209" s="447"/>
      <c r="CF209" s="447"/>
      <c r="CG209" s="447"/>
      <c r="CH209" s="447"/>
      <c r="CI209" s="447"/>
      <c r="CJ209" s="447"/>
      <c r="CK209" s="447"/>
      <c r="CL209" s="447"/>
      <c r="CM209" s="447"/>
      <c r="CN209" s="447"/>
      <c r="CO209" s="447"/>
      <c r="CP209" s="447"/>
      <c r="CQ209" s="447"/>
      <c r="CR209" s="447"/>
      <c r="CS209" s="447"/>
      <c r="CT209" s="447"/>
      <c r="CU209" s="447"/>
      <c r="CV209" s="447"/>
      <c r="CW209" s="447"/>
      <c r="CX209" s="447"/>
      <c r="CY209" s="447"/>
      <c r="CZ209" s="447"/>
      <c r="DA209" s="447"/>
    </row>
    <row r="210" spans="1:105" s="29" customFormat="1" ht="10.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</row>
    <row r="211" spans="1:136" s="29" customFormat="1" ht="21" customHeight="1">
      <c r="A211" s="330" t="s">
        <v>131</v>
      </c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87" t="s">
        <v>345</v>
      </c>
      <c r="AQ211" s="387"/>
      <c r="AR211" s="387"/>
      <c r="AS211" s="387"/>
      <c r="AT211" s="387"/>
      <c r="AU211" s="387"/>
      <c r="AV211" s="387"/>
      <c r="AW211" s="387"/>
      <c r="AX211" s="387"/>
      <c r="AY211" s="387"/>
      <c r="AZ211" s="387"/>
      <c r="BA211" s="387"/>
      <c r="BB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  <c r="BL211" s="387"/>
      <c r="BM211" s="387"/>
      <c r="BN211" s="387"/>
      <c r="BO211" s="387"/>
      <c r="BP211" s="387"/>
      <c r="BQ211" s="387"/>
      <c r="BR211" s="387"/>
      <c r="BS211" s="387"/>
      <c r="BT211" s="387"/>
      <c r="BU211" s="387"/>
      <c r="BV211" s="387"/>
      <c r="BW211" s="387"/>
      <c r="BX211" s="387"/>
      <c r="BY211" s="387"/>
      <c r="BZ211" s="387"/>
      <c r="CA211" s="387"/>
      <c r="CB211" s="387"/>
      <c r="CC211" s="387"/>
      <c r="CD211" s="387"/>
      <c r="CE211" s="387"/>
      <c r="CF211" s="387"/>
      <c r="CG211" s="387"/>
      <c r="CH211" s="387"/>
      <c r="CI211" s="387"/>
      <c r="CJ211" s="387"/>
      <c r="CK211" s="387"/>
      <c r="CL211" s="387"/>
      <c r="CM211" s="387"/>
      <c r="CN211" s="387"/>
      <c r="CO211" s="387"/>
      <c r="CP211" s="387"/>
      <c r="CQ211" s="387"/>
      <c r="CR211" s="387"/>
      <c r="CS211" s="387"/>
      <c r="CT211" s="387"/>
      <c r="CU211" s="387"/>
      <c r="CV211" s="387"/>
      <c r="CW211" s="387"/>
      <c r="CX211" s="387"/>
      <c r="CY211" s="387"/>
      <c r="CZ211" s="387"/>
      <c r="DA211" s="100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</row>
    <row r="212" spans="1:136" s="29" customFormat="1" ht="27" customHeight="1">
      <c r="A212" s="613" t="s">
        <v>318</v>
      </c>
      <c r="B212" s="613"/>
      <c r="C212" s="613"/>
      <c r="D212" s="613"/>
      <c r="E212" s="613"/>
      <c r="F212" s="613"/>
      <c r="G212" s="613"/>
      <c r="H212" s="613"/>
      <c r="I212" s="613"/>
      <c r="J212" s="613"/>
      <c r="K212" s="613"/>
      <c r="L212" s="613"/>
      <c r="M212" s="613"/>
      <c r="N212" s="613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  <c r="AC212" s="613"/>
      <c r="AD212" s="613"/>
      <c r="AE212" s="613"/>
      <c r="AF212" s="613"/>
      <c r="AG212" s="613"/>
      <c r="AH212" s="613"/>
      <c r="AI212" s="613"/>
      <c r="AJ212" s="613"/>
      <c r="AK212" s="613"/>
      <c r="AL212" s="613"/>
      <c r="AM212" s="613"/>
      <c r="AN212" s="613"/>
      <c r="AO212" s="613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</row>
    <row r="213" spans="1:64" ht="18.75" customHeight="1" thickBot="1">
      <c r="A213" s="614" t="s">
        <v>317</v>
      </c>
      <c r="B213" s="614"/>
      <c r="C213" s="614"/>
      <c r="D213" s="614"/>
      <c r="E213" s="614"/>
      <c r="F213" s="614"/>
      <c r="G213" s="614"/>
      <c r="H213" s="614"/>
      <c r="I213" s="614"/>
      <c r="J213" s="614"/>
      <c r="K213" s="614"/>
      <c r="L213" s="614"/>
      <c r="M213" s="614"/>
      <c r="N213" s="614"/>
      <c r="O213" s="614"/>
      <c r="P213" s="614"/>
      <c r="Q213" s="614"/>
      <c r="R213" s="614"/>
      <c r="S213" s="614"/>
      <c r="T213" s="614"/>
      <c r="U213" s="614"/>
      <c r="V213" s="614"/>
      <c r="W213" s="614"/>
      <c r="X213" s="614"/>
      <c r="Y213" s="614"/>
      <c r="Z213" s="614"/>
      <c r="AA213" s="614"/>
      <c r="AB213" s="614"/>
      <c r="AC213" s="614"/>
      <c r="AD213" s="614"/>
      <c r="AE213" s="614"/>
      <c r="AF213" s="614"/>
      <c r="AG213" s="614"/>
      <c r="AH213" s="614"/>
      <c r="AI213" s="614"/>
      <c r="AJ213" s="614"/>
      <c r="AK213" s="614"/>
      <c r="AL213" s="614"/>
      <c r="AM213" s="614"/>
      <c r="AN213" s="614"/>
      <c r="AO213" s="614"/>
      <c r="AP213" s="614"/>
      <c r="AQ213" s="614"/>
      <c r="AR213" s="614"/>
      <c r="AS213" s="614"/>
      <c r="AT213" s="614"/>
      <c r="AU213" s="614"/>
      <c r="AV213" s="614"/>
      <c r="AW213" s="614"/>
      <c r="AX213" s="614"/>
      <c r="AY213" s="614"/>
      <c r="AZ213" s="614"/>
      <c r="BA213" s="614"/>
      <c r="BB213" s="614"/>
      <c r="BC213" s="614"/>
      <c r="BD213" s="614"/>
      <c r="BE213" s="614"/>
      <c r="BF213" s="614"/>
      <c r="BG213" s="614"/>
      <c r="BH213" s="614"/>
      <c r="BI213" s="614"/>
      <c r="BJ213" s="614"/>
      <c r="BK213" s="614"/>
      <c r="BL213" s="614"/>
    </row>
    <row r="214" spans="1:105" s="30" customFormat="1" ht="30" customHeight="1">
      <c r="A214" s="443" t="s">
        <v>133</v>
      </c>
      <c r="B214" s="444"/>
      <c r="C214" s="444"/>
      <c r="D214" s="444"/>
      <c r="E214" s="444"/>
      <c r="F214" s="444"/>
      <c r="G214" s="445"/>
      <c r="H214" s="446" t="s">
        <v>44</v>
      </c>
      <c r="I214" s="444"/>
      <c r="J214" s="444"/>
      <c r="K214" s="444"/>
      <c r="L214" s="444"/>
      <c r="M214" s="444"/>
      <c r="N214" s="444"/>
      <c r="O214" s="444"/>
      <c r="P214" s="444"/>
      <c r="Q214" s="444"/>
      <c r="R214" s="444"/>
      <c r="S214" s="444"/>
      <c r="T214" s="444"/>
      <c r="U214" s="444"/>
      <c r="V214" s="444"/>
      <c r="W214" s="444"/>
      <c r="X214" s="444"/>
      <c r="Y214" s="444"/>
      <c r="Z214" s="444"/>
      <c r="AA214" s="444"/>
      <c r="AB214" s="444"/>
      <c r="AC214" s="444"/>
      <c r="AD214" s="444"/>
      <c r="AE214" s="444"/>
      <c r="AF214" s="444"/>
      <c r="AG214" s="444"/>
      <c r="AH214" s="444"/>
      <c r="AI214" s="444"/>
      <c r="AJ214" s="444"/>
      <c r="AK214" s="444"/>
      <c r="AL214" s="444"/>
      <c r="AM214" s="444"/>
      <c r="AN214" s="444"/>
      <c r="AO214" s="444"/>
      <c r="AP214" s="444"/>
      <c r="AQ214" s="444"/>
      <c r="AR214" s="444"/>
      <c r="AS214" s="444"/>
      <c r="AT214" s="444"/>
      <c r="AU214" s="444"/>
      <c r="AV214" s="444"/>
      <c r="AW214" s="444"/>
      <c r="AX214" s="444"/>
      <c r="AY214" s="444"/>
      <c r="AZ214" s="444"/>
      <c r="BA214" s="444"/>
      <c r="BB214" s="444"/>
      <c r="BC214" s="445"/>
      <c r="BD214" s="446" t="s">
        <v>61</v>
      </c>
      <c r="BE214" s="444"/>
      <c r="BF214" s="444"/>
      <c r="BG214" s="444"/>
      <c r="BH214" s="444"/>
      <c r="BI214" s="444"/>
      <c r="BJ214" s="444"/>
      <c r="BK214" s="444"/>
      <c r="BL214" s="444"/>
      <c r="BM214" s="444"/>
      <c r="BN214" s="444"/>
      <c r="BO214" s="444"/>
      <c r="BP214" s="444"/>
      <c r="BQ214" s="444"/>
      <c r="BR214" s="444"/>
      <c r="BS214" s="445"/>
      <c r="BT214" s="446" t="s">
        <v>64</v>
      </c>
      <c r="BU214" s="444"/>
      <c r="BV214" s="444"/>
      <c r="BW214" s="444"/>
      <c r="BX214" s="444"/>
      <c r="BY214" s="444"/>
      <c r="BZ214" s="444"/>
      <c r="CA214" s="444"/>
      <c r="CB214" s="444"/>
      <c r="CC214" s="444"/>
      <c r="CD214" s="444"/>
      <c r="CE214" s="444"/>
      <c r="CF214" s="444"/>
      <c r="CG214" s="444"/>
      <c r="CH214" s="444"/>
      <c r="CI214" s="445"/>
      <c r="CJ214" s="446" t="s">
        <v>181</v>
      </c>
      <c r="CK214" s="444"/>
      <c r="CL214" s="444"/>
      <c r="CM214" s="444"/>
      <c r="CN214" s="444"/>
      <c r="CO214" s="444"/>
      <c r="CP214" s="444"/>
      <c r="CQ214" s="444"/>
      <c r="CR214" s="444"/>
      <c r="CS214" s="444"/>
      <c r="CT214" s="444"/>
      <c r="CU214" s="444"/>
      <c r="CV214" s="444"/>
      <c r="CW214" s="444"/>
      <c r="CX214" s="444"/>
      <c r="CY214" s="444"/>
      <c r="CZ214" s="444"/>
      <c r="DA214" s="612"/>
    </row>
    <row r="215" spans="1:105" s="31" customFormat="1" ht="12.75">
      <c r="A215" s="385"/>
      <c r="B215" s="386"/>
      <c r="C215" s="386"/>
      <c r="D215" s="386"/>
      <c r="E215" s="386"/>
      <c r="F215" s="386"/>
      <c r="G215" s="386"/>
      <c r="H215" s="386">
        <v>1</v>
      </c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386"/>
      <c r="T215" s="386"/>
      <c r="U215" s="386"/>
      <c r="V215" s="386"/>
      <c r="W215" s="386"/>
      <c r="X215" s="386"/>
      <c r="Y215" s="386"/>
      <c r="Z215" s="386"/>
      <c r="AA215" s="386"/>
      <c r="AB215" s="386"/>
      <c r="AC215" s="386"/>
      <c r="AD215" s="386"/>
      <c r="AE215" s="386"/>
      <c r="AF215" s="386"/>
      <c r="AG215" s="386"/>
      <c r="AH215" s="386"/>
      <c r="AI215" s="386"/>
      <c r="AJ215" s="386"/>
      <c r="AK215" s="386"/>
      <c r="AL215" s="386"/>
      <c r="AM215" s="386"/>
      <c r="AN215" s="386"/>
      <c r="AO215" s="386"/>
      <c r="AP215" s="386"/>
      <c r="AQ215" s="386"/>
      <c r="AR215" s="386"/>
      <c r="AS215" s="386"/>
      <c r="AT215" s="386"/>
      <c r="AU215" s="386"/>
      <c r="AV215" s="386"/>
      <c r="AW215" s="386"/>
      <c r="AX215" s="386"/>
      <c r="AY215" s="386"/>
      <c r="AZ215" s="386"/>
      <c r="BA215" s="386"/>
      <c r="BB215" s="386"/>
      <c r="BC215" s="386"/>
      <c r="BD215" s="386">
        <v>2</v>
      </c>
      <c r="BE215" s="386"/>
      <c r="BF215" s="386"/>
      <c r="BG215" s="386"/>
      <c r="BH215" s="386"/>
      <c r="BI215" s="386"/>
      <c r="BJ215" s="386"/>
      <c r="BK215" s="386"/>
      <c r="BL215" s="386"/>
      <c r="BM215" s="386"/>
      <c r="BN215" s="386"/>
      <c r="BO215" s="386"/>
      <c r="BP215" s="386"/>
      <c r="BQ215" s="386"/>
      <c r="BR215" s="386"/>
      <c r="BS215" s="386"/>
      <c r="BT215" s="386">
        <v>3</v>
      </c>
      <c r="BU215" s="386"/>
      <c r="BV215" s="386"/>
      <c r="BW215" s="386"/>
      <c r="BX215" s="386"/>
      <c r="BY215" s="386"/>
      <c r="BZ215" s="386"/>
      <c r="CA215" s="386"/>
      <c r="CB215" s="386"/>
      <c r="CC215" s="386"/>
      <c r="CD215" s="386"/>
      <c r="CE215" s="386"/>
      <c r="CF215" s="386"/>
      <c r="CG215" s="386"/>
      <c r="CH215" s="386"/>
      <c r="CI215" s="386"/>
      <c r="CJ215" s="386">
        <v>4</v>
      </c>
      <c r="CK215" s="386"/>
      <c r="CL215" s="386"/>
      <c r="CM215" s="386"/>
      <c r="CN215" s="386"/>
      <c r="CO215" s="386"/>
      <c r="CP215" s="386"/>
      <c r="CQ215" s="386"/>
      <c r="CR215" s="386"/>
      <c r="CS215" s="386"/>
      <c r="CT215" s="386"/>
      <c r="CU215" s="386"/>
      <c r="CV215" s="386"/>
      <c r="CW215" s="386"/>
      <c r="CX215" s="386"/>
      <c r="CY215" s="386"/>
      <c r="CZ215" s="386"/>
      <c r="DA215" s="503"/>
    </row>
    <row r="216" spans="1:105" s="32" customFormat="1" ht="30.75" customHeight="1">
      <c r="A216" s="368" t="s">
        <v>147</v>
      </c>
      <c r="B216" s="369"/>
      <c r="C216" s="369"/>
      <c r="D216" s="369"/>
      <c r="E216" s="369"/>
      <c r="F216" s="369"/>
      <c r="G216" s="369"/>
      <c r="H216" s="442" t="s">
        <v>316</v>
      </c>
      <c r="I216" s="442"/>
      <c r="J216" s="442"/>
      <c r="K216" s="442"/>
      <c r="L216" s="442"/>
      <c r="M216" s="442"/>
      <c r="N216" s="442"/>
      <c r="O216" s="442"/>
      <c r="P216" s="442"/>
      <c r="Q216" s="442"/>
      <c r="R216" s="442"/>
      <c r="S216" s="442"/>
      <c r="T216" s="442"/>
      <c r="U216" s="442"/>
      <c r="V216" s="442"/>
      <c r="W216" s="442"/>
      <c r="X216" s="442"/>
      <c r="Y216" s="442"/>
      <c r="Z216" s="442"/>
      <c r="AA216" s="442"/>
      <c r="AB216" s="442"/>
      <c r="AC216" s="442"/>
      <c r="AD216" s="442"/>
      <c r="AE216" s="442"/>
      <c r="AF216" s="442"/>
      <c r="AG216" s="442"/>
      <c r="AH216" s="442"/>
      <c r="AI216" s="442"/>
      <c r="AJ216" s="442"/>
      <c r="AK216" s="442"/>
      <c r="AL216" s="442"/>
      <c r="AM216" s="442"/>
      <c r="AN216" s="442"/>
      <c r="AO216" s="442"/>
      <c r="AP216" s="442"/>
      <c r="AQ216" s="442"/>
      <c r="AR216" s="442"/>
      <c r="AS216" s="442"/>
      <c r="AT216" s="442"/>
      <c r="AU216" s="442"/>
      <c r="AV216" s="442"/>
      <c r="AW216" s="442"/>
      <c r="AX216" s="442"/>
      <c r="AY216" s="442"/>
      <c r="AZ216" s="442"/>
      <c r="BA216" s="442"/>
      <c r="BB216" s="442"/>
      <c r="BC216" s="442"/>
      <c r="BD216" s="402">
        <v>12</v>
      </c>
      <c r="BE216" s="402"/>
      <c r="BF216" s="402"/>
      <c r="BG216" s="402"/>
      <c r="BH216" s="402"/>
      <c r="BI216" s="402"/>
      <c r="BJ216" s="402"/>
      <c r="BK216" s="402"/>
      <c r="BL216" s="402"/>
      <c r="BM216" s="402"/>
      <c r="BN216" s="402"/>
      <c r="BO216" s="402"/>
      <c r="BP216" s="402"/>
      <c r="BQ216" s="402"/>
      <c r="BR216" s="402"/>
      <c r="BS216" s="402"/>
      <c r="BT216" s="402">
        <v>37083.33</v>
      </c>
      <c r="BU216" s="402"/>
      <c r="BV216" s="402"/>
      <c r="BW216" s="402"/>
      <c r="BX216" s="402"/>
      <c r="BY216" s="402"/>
      <c r="BZ216" s="402"/>
      <c r="CA216" s="402"/>
      <c r="CB216" s="402"/>
      <c r="CC216" s="402"/>
      <c r="CD216" s="402"/>
      <c r="CE216" s="402"/>
      <c r="CF216" s="402"/>
      <c r="CG216" s="402"/>
      <c r="CH216" s="402"/>
      <c r="CI216" s="402"/>
      <c r="CJ216" s="440">
        <v>445000</v>
      </c>
      <c r="CK216" s="440"/>
      <c r="CL216" s="440"/>
      <c r="CM216" s="440"/>
      <c r="CN216" s="440"/>
      <c r="CO216" s="440"/>
      <c r="CP216" s="440"/>
      <c r="CQ216" s="440"/>
      <c r="CR216" s="440"/>
      <c r="CS216" s="440"/>
      <c r="CT216" s="440"/>
      <c r="CU216" s="440"/>
      <c r="CV216" s="440"/>
      <c r="CW216" s="440"/>
      <c r="CX216" s="440"/>
      <c r="CY216" s="440"/>
      <c r="CZ216" s="440"/>
      <c r="DA216" s="441"/>
    </row>
    <row r="217" spans="1:105" s="32" customFormat="1" ht="23.25" customHeight="1" hidden="1">
      <c r="A217" s="368" t="s">
        <v>151</v>
      </c>
      <c r="B217" s="369"/>
      <c r="C217" s="369"/>
      <c r="D217" s="369"/>
      <c r="E217" s="369"/>
      <c r="F217" s="369"/>
      <c r="G217" s="369"/>
      <c r="H217" s="442" t="s">
        <v>359</v>
      </c>
      <c r="I217" s="442"/>
      <c r="J217" s="442"/>
      <c r="K217" s="442"/>
      <c r="L217" s="442"/>
      <c r="M217" s="442"/>
      <c r="N217" s="442"/>
      <c r="O217" s="442"/>
      <c r="P217" s="442"/>
      <c r="Q217" s="442"/>
      <c r="R217" s="442"/>
      <c r="S217" s="442"/>
      <c r="T217" s="442"/>
      <c r="U217" s="442"/>
      <c r="V217" s="442"/>
      <c r="W217" s="442"/>
      <c r="X217" s="442"/>
      <c r="Y217" s="442"/>
      <c r="Z217" s="442"/>
      <c r="AA217" s="442"/>
      <c r="AB217" s="442"/>
      <c r="AC217" s="442"/>
      <c r="AD217" s="442"/>
      <c r="AE217" s="442"/>
      <c r="AF217" s="442"/>
      <c r="AG217" s="442"/>
      <c r="AH217" s="442"/>
      <c r="AI217" s="442"/>
      <c r="AJ217" s="442"/>
      <c r="AK217" s="442"/>
      <c r="AL217" s="442"/>
      <c r="AM217" s="442"/>
      <c r="AN217" s="442"/>
      <c r="AO217" s="442"/>
      <c r="AP217" s="442"/>
      <c r="AQ217" s="442"/>
      <c r="AR217" s="442"/>
      <c r="AS217" s="442"/>
      <c r="AT217" s="442"/>
      <c r="AU217" s="442"/>
      <c r="AV217" s="442"/>
      <c r="AW217" s="442"/>
      <c r="AX217" s="442"/>
      <c r="AY217" s="442"/>
      <c r="AZ217" s="442"/>
      <c r="BA217" s="442"/>
      <c r="BB217" s="442"/>
      <c r="BC217" s="442"/>
      <c r="BD217" s="402">
        <v>1</v>
      </c>
      <c r="BE217" s="402"/>
      <c r="BF217" s="402"/>
      <c r="BG217" s="402"/>
      <c r="BH217" s="402"/>
      <c r="BI217" s="402"/>
      <c r="BJ217" s="402"/>
      <c r="BK217" s="402"/>
      <c r="BL217" s="402"/>
      <c r="BM217" s="402"/>
      <c r="BN217" s="402"/>
      <c r="BO217" s="402"/>
      <c r="BP217" s="402"/>
      <c r="BQ217" s="402"/>
      <c r="BR217" s="402"/>
      <c r="BS217" s="402"/>
      <c r="BT217" s="440">
        <v>1900000</v>
      </c>
      <c r="BU217" s="440"/>
      <c r="BV217" s="440"/>
      <c r="BW217" s="440"/>
      <c r="BX217" s="440"/>
      <c r="BY217" s="440"/>
      <c r="BZ217" s="440"/>
      <c r="CA217" s="440"/>
      <c r="CB217" s="440"/>
      <c r="CC217" s="440"/>
      <c r="CD217" s="440"/>
      <c r="CE217" s="440"/>
      <c r="CF217" s="440"/>
      <c r="CG217" s="440"/>
      <c r="CH217" s="440"/>
      <c r="CI217" s="440"/>
      <c r="CJ217" s="440">
        <v>0</v>
      </c>
      <c r="CK217" s="440"/>
      <c r="CL217" s="440"/>
      <c r="CM217" s="440"/>
      <c r="CN217" s="440"/>
      <c r="CO217" s="440"/>
      <c r="CP217" s="440"/>
      <c r="CQ217" s="440"/>
      <c r="CR217" s="440"/>
      <c r="CS217" s="440"/>
      <c r="CT217" s="440"/>
      <c r="CU217" s="440"/>
      <c r="CV217" s="440"/>
      <c r="CW217" s="440"/>
      <c r="CX217" s="440"/>
      <c r="CY217" s="440"/>
      <c r="CZ217" s="440"/>
      <c r="DA217" s="441"/>
    </row>
    <row r="218" spans="1:105" s="32" customFormat="1" ht="15" customHeight="1" hidden="1">
      <c r="A218" s="368" t="s">
        <v>157</v>
      </c>
      <c r="B218" s="369"/>
      <c r="C218" s="369"/>
      <c r="D218" s="369"/>
      <c r="E218" s="369"/>
      <c r="F218" s="369"/>
      <c r="G218" s="369"/>
      <c r="H218" s="442"/>
      <c r="I218" s="442"/>
      <c r="J218" s="442"/>
      <c r="K218" s="442"/>
      <c r="L218" s="442"/>
      <c r="M218" s="442"/>
      <c r="N218" s="442"/>
      <c r="O218" s="442"/>
      <c r="P218" s="442"/>
      <c r="Q218" s="442"/>
      <c r="R218" s="442"/>
      <c r="S218" s="442"/>
      <c r="T218" s="442"/>
      <c r="U218" s="442"/>
      <c r="V218" s="442"/>
      <c r="W218" s="442"/>
      <c r="X218" s="442"/>
      <c r="Y218" s="442"/>
      <c r="Z218" s="442"/>
      <c r="AA218" s="442"/>
      <c r="AB218" s="442"/>
      <c r="AC218" s="442"/>
      <c r="AD218" s="442"/>
      <c r="AE218" s="442"/>
      <c r="AF218" s="442"/>
      <c r="AG218" s="442"/>
      <c r="AH218" s="442"/>
      <c r="AI218" s="442"/>
      <c r="AJ218" s="442"/>
      <c r="AK218" s="442"/>
      <c r="AL218" s="442"/>
      <c r="AM218" s="442"/>
      <c r="AN218" s="442"/>
      <c r="AO218" s="442"/>
      <c r="AP218" s="442"/>
      <c r="AQ218" s="442"/>
      <c r="AR218" s="442"/>
      <c r="AS218" s="442"/>
      <c r="AT218" s="442"/>
      <c r="AU218" s="442"/>
      <c r="AV218" s="442"/>
      <c r="AW218" s="442"/>
      <c r="AX218" s="442"/>
      <c r="AY218" s="442"/>
      <c r="AZ218" s="442"/>
      <c r="BA218" s="442"/>
      <c r="BB218" s="442"/>
      <c r="BC218" s="442"/>
      <c r="BD218" s="402"/>
      <c r="BE218" s="402"/>
      <c r="BF218" s="402"/>
      <c r="BG218" s="402"/>
      <c r="BH218" s="402"/>
      <c r="BI218" s="402"/>
      <c r="BJ218" s="402"/>
      <c r="BK218" s="402"/>
      <c r="BL218" s="402"/>
      <c r="BM218" s="402"/>
      <c r="BN218" s="402"/>
      <c r="BO218" s="402"/>
      <c r="BP218" s="402"/>
      <c r="BQ218" s="402"/>
      <c r="BR218" s="402"/>
      <c r="BS218" s="402"/>
      <c r="BT218" s="402"/>
      <c r="BU218" s="402"/>
      <c r="BV218" s="402"/>
      <c r="BW218" s="402"/>
      <c r="BX218" s="402"/>
      <c r="BY218" s="402"/>
      <c r="BZ218" s="402"/>
      <c r="CA218" s="402"/>
      <c r="CB218" s="402"/>
      <c r="CC218" s="402"/>
      <c r="CD218" s="402"/>
      <c r="CE218" s="402"/>
      <c r="CF218" s="402"/>
      <c r="CG218" s="402"/>
      <c r="CH218" s="402"/>
      <c r="CI218" s="402"/>
      <c r="CJ218" s="440"/>
      <c r="CK218" s="440"/>
      <c r="CL218" s="440"/>
      <c r="CM218" s="440"/>
      <c r="CN218" s="440"/>
      <c r="CO218" s="440"/>
      <c r="CP218" s="440"/>
      <c r="CQ218" s="440"/>
      <c r="CR218" s="440"/>
      <c r="CS218" s="440"/>
      <c r="CT218" s="440"/>
      <c r="CU218" s="440"/>
      <c r="CV218" s="440"/>
      <c r="CW218" s="440"/>
      <c r="CX218" s="440"/>
      <c r="CY218" s="440"/>
      <c r="CZ218" s="440"/>
      <c r="DA218" s="441"/>
    </row>
    <row r="219" spans="1:105" s="32" customFormat="1" ht="14.25" customHeight="1" thickBot="1">
      <c r="A219" s="424"/>
      <c r="B219" s="425"/>
      <c r="C219" s="425"/>
      <c r="D219" s="425"/>
      <c r="E219" s="425"/>
      <c r="F219" s="425"/>
      <c r="G219" s="425"/>
      <c r="H219" s="426" t="s">
        <v>291</v>
      </c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426"/>
      <c r="V219" s="426"/>
      <c r="W219" s="426"/>
      <c r="X219" s="426"/>
      <c r="Y219" s="426"/>
      <c r="Z219" s="426"/>
      <c r="AA219" s="426"/>
      <c r="AB219" s="426"/>
      <c r="AC219" s="426"/>
      <c r="AD219" s="426"/>
      <c r="AE219" s="426"/>
      <c r="AF219" s="426"/>
      <c r="AG219" s="426"/>
      <c r="AH219" s="426"/>
      <c r="AI219" s="426"/>
      <c r="AJ219" s="426"/>
      <c r="AK219" s="426"/>
      <c r="AL219" s="426"/>
      <c r="AM219" s="426"/>
      <c r="AN219" s="426"/>
      <c r="AO219" s="426"/>
      <c r="AP219" s="426"/>
      <c r="AQ219" s="426"/>
      <c r="AR219" s="426"/>
      <c r="AS219" s="426"/>
      <c r="AT219" s="426"/>
      <c r="AU219" s="426"/>
      <c r="AV219" s="426"/>
      <c r="AW219" s="426"/>
      <c r="AX219" s="426"/>
      <c r="AY219" s="426"/>
      <c r="AZ219" s="426"/>
      <c r="BA219" s="426"/>
      <c r="BB219" s="426"/>
      <c r="BC219" s="427"/>
      <c r="BD219" s="431">
        <f>SUM(BD216:BD218)</f>
        <v>13</v>
      </c>
      <c r="BE219" s="431"/>
      <c r="BF219" s="431"/>
      <c r="BG219" s="431"/>
      <c r="BH219" s="431"/>
      <c r="BI219" s="431"/>
      <c r="BJ219" s="431"/>
      <c r="BK219" s="431"/>
      <c r="BL219" s="431"/>
      <c r="BM219" s="431"/>
      <c r="BN219" s="431"/>
      <c r="BO219" s="431"/>
      <c r="BP219" s="431"/>
      <c r="BQ219" s="431"/>
      <c r="BR219" s="431"/>
      <c r="BS219" s="431"/>
      <c r="BT219" s="431" t="s">
        <v>124</v>
      </c>
      <c r="BU219" s="431"/>
      <c r="BV219" s="431"/>
      <c r="BW219" s="431"/>
      <c r="BX219" s="431"/>
      <c r="BY219" s="431"/>
      <c r="BZ219" s="431"/>
      <c r="CA219" s="431"/>
      <c r="CB219" s="431"/>
      <c r="CC219" s="431"/>
      <c r="CD219" s="431"/>
      <c r="CE219" s="431"/>
      <c r="CF219" s="431"/>
      <c r="CG219" s="431"/>
      <c r="CH219" s="431"/>
      <c r="CI219" s="431"/>
      <c r="CJ219" s="513">
        <f>SUM(CJ216:CJ218)</f>
        <v>445000</v>
      </c>
      <c r="CK219" s="513"/>
      <c r="CL219" s="513"/>
      <c r="CM219" s="513"/>
      <c r="CN219" s="513"/>
      <c r="CO219" s="513"/>
      <c r="CP219" s="513"/>
      <c r="CQ219" s="513"/>
      <c r="CR219" s="513"/>
      <c r="CS219" s="513"/>
      <c r="CT219" s="513"/>
      <c r="CU219" s="513"/>
      <c r="CV219" s="513"/>
      <c r="CW219" s="513"/>
      <c r="CX219" s="513"/>
      <c r="CY219" s="513"/>
      <c r="CZ219" s="513"/>
      <c r="DA219" s="514"/>
    </row>
    <row r="220" spans="1:105" ht="12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</row>
    <row r="221" spans="1:105" ht="15" customHeight="1" hidden="1" thickBot="1">
      <c r="A221" s="560" t="s">
        <v>277</v>
      </c>
      <c r="B221" s="560"/>
      <c r="C221" s="560"/>
      <c r="D221" s="560"/>
      <c r="E221" s="560"/>
      <c r="F221" s="560"/>
      <c r="G221" s="560"/>
      <c r="H221" s="560"/>
      <c r="I221" s="560"/>
      <c r="J221" s="560"/>
      <c r="K221" s="560"/>
      <c r="L221" s="560"/>
      <c r="M221" s="560"/>
      <c r="N221" s="560"/>
      <c r="O221" s="560"/>
      <c r="P221" s="560"/>
      <c r="Q221" s="560"/>
      <c r="R221" s="560"/>
      <c r="S221" s="560"/>
      <c r="T221" s="560"/>
      <c r="U221" s="560"/>
      <c r="V221" s="560"/>
      <c r="W221" s="560"/>
      <c r="X221" s="560"/>
      <c r="Y221" s="560"/>
      <c r="Z221" s="560"/>
      <c r="AA221" s="560"/>
      <c r="AB221" s="560"/>
      <c r="AC221" s="560"/>
      <c r="AD221" s="560"/>
      <c r="AE221" s="560"/>
      <c r="AF221" s="560"/>
      <c r="AG221" s="560"/>
      <c r="AH221" s="560"/>
      <c r="AI221" s="560"/>
      <c r="AJ221" s="560"/>
      <c r="AK221" s="560"/>
      <c r="AL221" s="560"/>
      <c r="AM221" s="560"/>
      <c r="AN221" s="560"/>
      <c r="AO221" s="560"/>
      <c r="AP221" s="560"/>
      <c r="AQ221" s="560"/>
      <c r="AR221" s="560"/>
      <c r="AS221" s="560"/>
      <c r="AT221" s="560"/>
      <c r="AU221" s="560"/>
      <c r="AV221" s="560"/>
      <c r="AW221" s="560"/>
      <c r="AX221" s="560"/>
      <c r="AY221" s="560"/>
      <c r="AZ221" s="560"/>
      <c r="BA221" s="560"/>
      <c r="BB221" s="560"/>
      <c r="BC221" s="560"/>
      <c r="BD221" s="560"/>
      <c r="BE221" s="560"/>
      <c r="BF221" s="560"/>
      <c r="BG221" s="560"/>
      <c r="BH221" s="560"/>
      <c r="BI221" s="560"/>
      <c r="BJ221" s="560"/>
      <c r="BK221" s="560"/>
      <c r="BL221" s="560"/>
      <c r="BM221" s="560"/>
      <c r="BN221" s="560"/>
      <c r="BO221" s="560"/>
      <c r="BP221" s="560"/>
      <c r="BQ221" s="560"/>
      <c r="BR221" s="560"/>
      <c r="BS221" s="560"/>
      <c r="BT221" s="560"/>
      <c r="BU221" s="560"/>
      <c r="BV221" s="560"/>
      <c r="BW221" s="560"/>
      <c r="BX221" s="560"/>
      <c r="BY221" s="560"/>
      <c r="BZ221" s="560"/>
      <c r="CA221" s="560"/>
      <c r="CB221" s="560"/>
      <c r="CC221" s="560"/>
      <c r="CD221" s="560"/>
      <c r="CE221" s="560"/>
      <c r="CF221" s="560"/>
      <c r="CG221" s="560"/>
      <c r="CH221" s="560"/>
      <c r="CI221" s="560"/>
      <c r="CJ221" s="560"/>
      <c r="CK221" s="560"/>
      <c r="CL221" s="560"/>
      <c r="CM221" s="560"/>
      <c r="CN221" s="560"/>
      <c r="CO221" s="560"/>
      <c r="CP221" s="560"/>
      <c r="CQ221" s="560"/>
      <c r="CR221" s="560"/>
      <c r="CS221" s="560"/>
      <c r="CT221" s="560"/>
      <c r="CU221" s="560"/>
      <c r="CV221" s="560"/>
      <c r="CW221" s="560"/>
      <c r="CX221" s="560"/>
      <c r="CY221" s="560"/>
      <c r="CZ221" s="560"/>
      <c r="DA221" s="560"/>
    </row>
    <row r="222" spans="1:105" ht="26.25" customHeight="1" hidden="1">
      <c r="A222" s="381" t="s">
        <v>133</v>
      </c>
      <c r="B222" s="382"/>
      <c r="C222" s="382"/>
      <c r="D222" s="382"/>
      <c r="E222" s="382"/>
      <c r="F222" s="382"/>
      <c r="G222" s="383"/>
      <c r="H222" s="384" t="s">
        <v>44</v>
      </c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3"/>
      <c r="BD222" s="384" t="s">
        <v>61</v>
      </c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3"/>
      <c r="BT222" s="384" t="s">
        <v>64</v>
      </c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3"/>
      <c r="CJ222" s="384" t="s">
        <v>181</v>
      </c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  <c r="CW222" s="382"/>
      <c r="CX222" s="382"/>
      <c r="CY222" s="382"/>
      <c r="CZ222" s="382"/>
      <c r="DA222" s="502"/>
    </row>
    <row r="223" spans="1:105" ht="13.5" customHeight="1" hidden="1">
      <c r="A223" s="385"/>
      <c r="B223" s="386"/>
      <c r="C223" s="386"/>
      <c r="D223" s="386"/>
      <c r="E223" s="386"/>
      <c r="F223" s="386"/>
      <c r="G223" s="386"/>
      <c r="H223" s="386">
        <v>1</v>
      </c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6"/>
      <c r="AC223" s="386"/>
      <c r="AD223" s="386"/>
      <c r="AE223" s="386"/>
      <c r="AF223" s="386"/>
      <c r="AG223" s="386"/>
      <c r="AH223" s="386"/>
      <c r="AI223" s="386"/>
      <c r="AJ223" s="386"/>
      <c r="AK223" s="386"/>
      <c r="AL223" s="386"/>
      <c r="AM223" s="386"/>
      <c r="AN223" s="386"/>
      <c r="AO223" s="386"/>
      <c r="AP223" s="386"/>
      <c r="AQ223" s="386"/>
      <c r="AR223" s="386"/>
      <c r="AS223" s="386"/>
      <c r="AT223" s="386"/>
      <c r="AU223" s="386"/>
      <c r="AV223" s="386"/>
      <c r="AW223" s="386"/>
      <c r="AX223" s="386"/>
      <c r="AY223" s="386"/>
      <c r="AZ223" s="386"/>
      <c r="BA223" s="386"/>
      <c r="BB223" s="386"/>
      <c r="BC223" s="386"/>
      <c r="BD223" s="386">
        <v>2</v>
      </c>
      <c r="BE223" s="386"/>
      <c r="BF223" s="386"/>
      <c r="BG223" s="386"/>
      <c r="BH223" s="386"/>
      <c r="BI223" s="386"/>
      <c r="BJ223" s="386"/>
      <c r="BK223" s="386"/>
      <c r="BL223" s="386"/>
      <c r="BM223" s="386"/>
      <c r="BN223" s="386"/>
      <c r="BO223" s="386"/>
      <c r="BP223" s="386"/>
      <c r="BQ223" s="386"/>
      <c r="BR223" s="386"/>
      <c r="BS223" s="386"/>
      <c r="BT223" s="386">
        <v>3</v>
      </c>
      <c r="BU223" s="386"/>
      <c r="BV223" s="386"/>
      <c r="BW223" s="386"/>
      <c r="BX223" s="386"/>
      <c r="BY223" s="386"/>
      <c r="BZ223" s="386"/>
      <c r="CA223" s="386"/>
      <c r="CB223" s="386"/>
      <c r="CC223" s="386"/>
      <c r="CD223" s="386"/>
      <c r="CE223" s="386"/>
      <c r="CF223" s="386"/>
      <c r="CG223" s="386"/>
      <c r="CH223" s="386"/>
      <c r="CI223" s="386"/>
      <c r="CJ223" s="386">
        <v>4</v>
      </c>
      <c r="CK223" s="386"/>
      <c r="CL223" s="386"/>
      <c r="CM223" s="386"/>
      <c r="CN223" s="386"/>
      <c r="CO223" s="386"/>
      <c r="CP223" s="386"/>
      <c r="CQ223" s="386"/>
      <c r="CR223" s="386"/>
      <c r="CS223" s="386"/>
      <c r="CT223" s="386"/>
      <c r="CU223" s="386"/>
      <c r="CV223" s="386"/>
      <c r="CW223" s="386"/>
      <c r="CX223" s="386"/>
      <c r="CY223" s="386"/>
      <c r="CZ223" s="386"/>
      <c r="DA223" s="503"/>
    </row>
    <row r="224" spans="1:105" ht="26.25" customHeight="1" hidden="1">
      <c r="A224" s="368" t="s">
        <v>147</v>
      </c>
      <c r="B224" s="369"/>
      <c r="C224" s="369"/>
      <c r="D224" s="369"/>
      <c r="E224" s="369"/>
      <c r="F224" s="369"/>
      <c r="G224" s="369"/>
      <c r="H224" s="442" t="s">
        <v>332</v>
      </c>
      <c r="I224" s="442"/>
      <c r="J224" s="442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  <c r="AA224" s="442"/>
      <c r="AB224" s="442"/>
      <c r="AC224" s="442"/>
      <c r="AD224" s="442"/>
      <c r="AE224" s="442"/>
      <c r="AF224" s="442"/>
      <c r="AG224" s="442"/>
      <c r="AH224" s="442"/>
      <c r="AI224" s="442"/>
      <c r="AJ224" s="442"/>
      <c r="AK224" s="442"/>
      <c r="AL224" s="442"/>
      <c r="AM224" s="442"/>
      <c r="AN224" s="442"/>
      <c r="AO224" s="442"/>
      <c r="AP224" s="442"/>
      <c r="AQ224" s="442"/>
      <c r="AR224" s="442"/>
      <c r="AS224" s="442"/>
      <c r="AT224" s="442"/>
      <c r="AU224" s="442"/>
      <c r="AV224" s="442"/>
      <c r="AW224" s="442"/>
      <c r="AX224" s="442"/>
      <c r="AY224" s="442"/>
      <c r="AZ224" s="442"/>
      <c r="BA224" s="442"/>
      <c r="BB224" s="442"/>
      <c r="BC224" s="442"/>
      <c r="BD224" s="402">
        <v>1</v>
      </c>
      <c r="BE224" s="402"/>
      <c r="BF224" s="402"/>
      <c r="BG224" s="402"/>
      <c r="BH224" s="402"/>
      <c r="BI224" s="402"/>
      <c r="BJ224" s="402"/>
      <c r="BK224" s="402"/>
      <c r="BL224" s="402"/>
      <c r="BM224" s="402"/>
      <c r="BN224" s="402"/>
      <c r="BO224" s="402"/>
      <c r="BP224" s="402"/>
      <c r="BQ224" s="402"/>
      <c r="BR224" s="402"/>
      <c r="BS224" s="402"/>
      <c r="BT224" s="440">
        <v>0</v>
      </c>
      <c r="BU224" s="440"/>
      <c r="BV224" s="440"/>
      <c r="BW224" s="440"/>
      <c r="BX224" s="440"/>
      <c r="BY224" s="440"/>
      <c r="BZ224" s="440"/>
      <c r="CA224" s="440"/>
      <c r="CB224" s="440"/>
      <c r="CC224" s="440"/>
      <c r="CD224" s="440"/>
      <c r="CE224" s="440"/>
      <c r="CF224" s="440"/>
      <c r="CG224" s="440"/>
      <c r="CH224" s="440"/>
      <c r="CI224" s="440"/>
      <c r="CJ224" s="440">
        <f>BT224</f>
        <v>0</v>
      </c>
      <c r="CK224" s="440"/>
      <c r="CL224" s="440"/>
      <c r="CM224" s="440"/>
      <c r="CN224" s="440"/>
      <c r="CO224" s="440"/>
      <c r="CP224" s="440"/>
      <c r="CQ224" s="440"/>
      <c r="CR224" s="440"/>
      <c r="CS224" s="440"/>
      <c r="CT224" s="440"/>
      <c r="CU224" s="440"/>
      <c r="CV224" s="440"/>
      <c r="CW224" s="440"/>
      <c r="CX224" s="440"/>
      <c r="CY224" s="440"/>
      <c r="CZ224" s="440"/>
      <c r="DA224" s="441"/>
    </row>
    <row r="225" spans="1:110" ht="17.25" customHeight="1" hidden="1">
      <c r="A225" s="564">
        <v>2</v>
      </c>
      <c r="B225" s="532"/>
      <c r="C225" s="532"/>
      <c r="D225" s="532"/>
      <c r="E225" s="532"/>
      <c r="F225" s="532"/>
      <c r="G225" s="533"/>
      <c r="H225" s="436" t="s">
        <v>360</v>
      </c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37"/>
      <c r="U225" s="437"/>
      <c r="V225" s="437"/>
      <c r="W225" s="437"/>
      <c r="X225" s="437"/>
      <c r="Y225" s="437"/>
      <c r="Z225" s="437"/>
      <c r="AA225" s="437"/>
      <c r="AB225" s="437"/>
      <c r="AC225" s="437"/>
      <c r="AD225" s="437"/>
      <c r="AE225" s="437"/>
      <c r="AF225" s="437"/>
      <c r="AG225" s="437"/>
      <c r="AH225" s="437"/>
      <c r="AI225" s="437"/>
      <c r="AJ225" s="437"/>
      <c r="AK225" s="437"/>
      <c r="AL225" s="437"/>
      <c r="AM225" s="437"/>
      <c r="AN225" s="437"/>
      <c r="AO225" s="437"/>
      <c r="AP225" s="437"/>
      <c r="AQ225" s="437"/>
      <c r="AR225" s="437"/>
      <c r="AS225" s="437"/>
      <c r="AT225" s="437"/>
      <c r="AU225" s="437"/>
      <c r="AV225" s="437"/>
      <c r="AW225" s="437"/>
      <c r="AX225" s="437"/>
      <c r="AY225" s="437"/>
      <c r="AZ225" s="437"/>
      <c r="BA225" s="437"/>
      <c r="BB225" s="437"/>
      <c r="BC225" s="438"/>
      <c r="BD225" s="363">
        <v>1</v>
      </c>
      <c r="BE225" s="364"/>
      <c r="BF225" s="364"/>
      <c r="BG225" s="364"/>
      <c r="BH225" s="364"/>
      <c r="BI225" s="364"/>
      <c r="BJ225" s="364"/>
      <c r="BK225" s="364"/>
      <c r="BL225" s="364"/>
      <c r="BM225" s="364"/>
      <c r="BN225" s="364"/>
      <c r="BO225" s="364"/>
      <c r="BP225" s="364"/>
      <c r="BQ225" s="364"/>
      <c r="BR225" s="364"/>
      <c r="BS225" s="365"/>
      <c r="BT225" s="609">
        <v>0</v>
      </c>
      <c r="BU225" s="610"/>
      <c r="BV225" s="610"/>
      <c r="BW225" s="610"/>
      <c r="BX225" s="610"/>
      <c r="BY225" s="610"/>
      <c r="BZ225" s="610"/>
      <c r="CA225" s="610"/>
      <c r="CB225" s="610"/>
      <c r="CC225" s="610"/>
      <c r="CD225" s="610"/>
      <c r="CE225" s="610"/>
      <c r="CF225" s="610"/>
      <c r="CG225" s="610"/>
      <c r="CH225" s="610"/>
      <c r="CI225" s="611"/>
      <c r="CJ225" s="609">
        <f>BD225*BT225</f>
        <v>0</v>
      </c>
      <c r="CK225" s="610"/>
      <c r="CL225" s="610"/>
      <c r="CM225" s="610"/>
      <c r="CN225" s="610"/>
      <c r="CO225" s="610"/>
      <c r="CP225" s="610"/>
      <c r="CQ225" s="610"/>
      <c r="CR225" s="610"/>
      <c r="CS225" s="610"/>
      <c r="CT225" s="610"/>
      <c r="CU225" s="610"/>
      <c r="CV225" s="610"/>
      <c r="CW225" s="610"/>
      <c r="CX225" s="610"/>
      <c r="CY225" s="610"/>
      <c r="CZ225" s="611"/>
      <c r="DA225" s="127"/>
      <c r="DF225" s="90"/>
    </row>
    <row r="226" spans="1:105" s="32" customFormat="1" ht="15" customHeight="1" hidden="1">
      <c r="A226" s="368" t="s">
        <v>157</v>
      </c>
      <c r="B226" s="369"/>
      <c r="C226" s="369"/>
      <c r="D226" s="369"/>
      <c r="E226" s="369"/>
      <c r="F226" s="369"/>
      <c r="G226" s="369"/>
      <c r="H226" s="442" t="s">
        <v>362</v>
      </c>
      <c r="I226" s="442"/>
      <c r="J226" s="442"/>
      <c r="K226" s="442"/>
      <c r="L226" s="442"/>
      <c r="M226" s="442"/>
      <c r="N226" s="442"/>
      <c r="O226" s="442"/>
      <c r="P226" s="442"/>
      <c r="Q226" s="442"/>
      <c r="R226" s="442"/>
      <c r="S226" s="442"/>
      <c r="T226" s="442"/>
      <c r="U226" s="442"/>
      <c r="V226" s="442"/>
      <c r="W226" s="442"/>
      <c r="X226" s="442"/>
      <c r="Y226" s="442"/>
      <c r="Z226" s="442"/>
      <c r="AA226" s="442"/>
      <c r="AB226" s="442"/>
      <c r="AC226" s="442"/>
      <c r="AD226" s="442"/>
      <c r="AE226" s="442"/>
      <c r="AF226" s="442"/>
      <c r="AG226" s="442"/>
      <c r="AH226" s="442"/>
      <c r="AI226" s="442"/>
      <c r="AJ226" s="442"/>
      <c r="AK226" s="442"/>
      <c r="AL226" s="442"/>
      <c r="AM226" s="442"/>
      <c r="AN226" s="442"/>
      <c r="AO226" s="442"/>
      <c r="AP226" s="442"/>
      <c r="AQ226" s="442"/>
      <c r="AR226" s="442"/>
      <c r="AS226" s="442"/>
      <c r="AT226" s="442"/>
      <c r="AU226" s="442"/>
      <c r="AV226" s="442"/>
      <c r="AW226" s="442"/>
      <c r="AX226" s="442"/>
      <c r="AY226" s="442"/>
      <c r="AZ226" s="442"/>
      <c r="BA226" s="442"/>
      <c r="BB226" s="442"/>
      <c r="BC226" s="442"/>
      <c r="BD226" s="402">
        <v>1</v>
      </c>
      <c r="BE226" s="402"/>
      <c r="BF226" s="402"/>
      <c r="BG226" s="402"/>
      <c r="BH226" s="402"/>
      <c r="BI226" s="402"/>
      <c r="BJ226" s="402"/>
      <c r="BK226" s="402"/>
      <c r="BL226" s="402"/>
      <c r="BM226" s="402"/>
      <c r="BN226" s="402"/>
      <c r="BO226" s="402"/>
      <c r="BP226" s="402"/>
      <c r="BQ226" s="402"/>
      <c r="BR226" s="402"/>
      <c r="BS226" s="402"/>
      <c r="BT226" s="440">
        <v>0</v>
      </c>
      <c r="BU226" s="440"/>
      <c r="BV226" s="440"/>
      <c r="BW226" s="440"/>
      <c r="BX226" s="440"/>
      <c r="BY226" s="440"/>
      <c r="BZ226" s="440"/>
      <c r="CA226" s="440"/>
      <c r="CB226" s="440"/>
      <c r="CC226" s="440"/>
      <c r="CD226" s="440"/>
      <c r="CE226" s="440"/>
      <c r="CF226" s="440"/>
      <c r="CG226" s="440"/>
      <c r="CH226" s="440"/>
      <c r="CI226" s="440"/>
      <c r="CJ226" s="440">
        <v>0</v>
      </c>
      <c r="CK226" s="440"/>
      <c r="CL226" s="440"/>
      <c r="CM226" s="440"/>
      <c r="CN226" s="440"/>
      <c r="CO226" s="440"/>
      <c r="CP226" s="440"/>
      <c r="CQ226" s="440"/>
      <c r="CR226" s="440"/>
      <c r="CS226" s="440"/>
      <c r="CT226" s="440"/>
      <c r="CU226" s="440"/>
      <c r="CV226" s="440"/>
      <c r="CW226" s="440"/>
      <c r="CX226" s="440"/>
      <c r="CY226" s="440"/>
      <c r="CZ226" s="440"/>
      <c r="DA226" s="441"/>
    </row>
    <row r="227" spans="1:105" s="32" customFormat="1" ht="15" customHeight="1" hidden="1">
      <c r="A227" s="368" t="s">
        <v>157</v>
      </c>
      <c r="B227" s="369"/>
      <c r="C227" s="369"/>
      <c r="D227" s="369"/>
      <c r="E227" s="369"/>
      <c r="F227" s="369"/>
      <c r="G227" s="369"/>
      <c r="H227" s="442"/>
      <c r="I227" s="442"/>
      <c r="J227" s="442"/>
      <c r="K227" s="442"/>
      <c r="L227" s="442"/>
      <c r="M227" s="442"/>
      <c r="N227" s="442"/>
      <c r="O227" s="442"/>
      <c r="P227" s="442"/>
      <c r="Q227" s="442"/>
      <c r="R227" s="442"/>
      <c r="S227" s="442"/>
      <c r="T227" s="442"/>
      <c r="U227" s="442"/>
      <c r="V227" s="442"/>
      <c r="W227" s="442"/>
      <c r="X227" s="442"/>
      <c r="Y227" s="442"/>
      <c r="Z227" s="442"/>
      <c r="AA227" s="442"/>
      <c r="AB227" s="442"/>
      <c r="AC227" s="442"/>
      <c r="AD227" s="442"/>
      <c r="AE227" s="442"/>
      <c r="AF227" s="442"/>
      <c r="AG227" s="442"/>
      <c r="AH227" s="442"/>
      <c r="AI227" s="442"/>
      <c r="AJ227" s="442"/>
      <c r="AK227" s="442"/>
      <c r="AL227" s="442"/>
      <c r="AM227" s="442"/>
      <c r="AN227" s="442"/>
      <c r="AO227" s="442"/>
      <c r="AP227" s="442"/>
      <c r="AQ227" s="442"/>
      <c r="AR227" s="442"/>
      <c r="AS227" s="442"/>
      <c r="AT227" s="442"/>
      <c r="AU227" s="442"/>
      <c r="AV227" s="442"/>
      <c r="AW227" s="442"/>
      <c r="AX227" s="442"/>
      <c r="AY227" s="442"/>
      <c r="AZ227" s="442"/>
      <c r="BA227" s="442"/>
      <c r="BB227" s="442"/>
      <c r="BC227" s="442"/>
      <c r="BD227" s="402"/>
      <c r="BE227" s="402"/>
      <c r="BF227" s="402"/>
      <c r="BG227" s="402"/>
      <c r="BH227" s="402"/>
      <c r="BI227" s="402"/>
      <c r="BJ227" s="402"/>
      <c r="BK227" s="402"/>
      <c r="BL227" s="402"/>
      <c r="BM227" s="402"/>
      <c r="BN227" s="402"/>
      <c r="BO227" s="402"/>
      <c r="BP227" s="402"/>
      <c r="BQ227" s="402"/>
      <c r="BR227" s="402"/>
      <c r="BS227" s="402"/>
      <c r="BT227" s="402"/>
      <c r="BU227" s="402"/>
      <c r="BV227" s="402"/>
      <c r="BW227" s="402"/>
      <c r="BX227" s="402"/>
      <c r="BY227" s="402"/>
      <c r="BZ227" s="402"/>
      <c r="CA227" s="402"/>
      <c r="CB227" s="402"/>
      <c r="CC227" s="402"/>
      <c r="CD227" s="402"/>
      <c r="CE227" s="402"/>
      <c r="CF227" s="402"/>
      <c r="CG227" s="402"/>
      <c r="CH227" s="402"/>
      <c r="CI227" s="402"/>
      <c r="CJ227" s="439"/>
      <c r="CK227" s="439"/>
      <c r="CL227" s="439"/>
      <c r="CM227" s="439"/>
      <c r="CN227" s="439"/>
      <c r="CO227" s="439"/>
      <c r="CP227" s="439"/>
      <c r="CQ227" s="439"/>
      <c r="CR227" s="439"/>
      <c r="CS227" s="439"/>
      <c r="CT227" s="439"/>
      <c r="CU227" s="439"/>
      <c r="CV227" s="439"/>
      <c r="CW227" s="439"/>
      <c r="CX227" s="439"/>
      <c r="CY227" s="439"/>
      <c r="CZ227" s="439"/>
      <c r="DA227" s="509"/>
    </row>
    <row r="228" spans="1:105" s="32" customFormat="1" ht="15" customHeight="1" hidden="1">
      <c r="A228" s="368" t="s">
        <v>259</v>
      </c>
      <c r="B228" s="369"/>
      <c r="C228" s="369"/>
      <c r="D228" s="369"/>
      <c r="E228" s="369"/>
      <c r="F228" s="369"/>
      <c r="G228" s="369"/>
      <c r="H228" s="442"/>
      <c r="I228" s="442"/>
      <c r="J228" s="442"/>
      <c r="K228" s="442"/>
      <c r="L228" s="442"/>
      <c r="M228" s="442"/>
      <c r="N228" s="442"/>
      <c r="O228" s="442"/>
      <c r="P228" s="442"/>
      <c r="Q228" s="442"/>
      <c r="R228" s="442"/>
      <c r="S228" s="442"/>
      <c r="T228" s="442"/>
      <c r="U228" s="442"/>
      <c r="V228" s="442"/>
      <c r="W228" s="442"/>
      <c r="X228" s="442"/>
      <c r="Y228" s="442"/>
      <c r="Z228" s="442"/>
      <c r="AA228" s="442"/>
      <c r="AB228" s="442"/>
      <c r="AC228" s="442"/>
      <c r="AD228" s="442"/>
      <c r="AE228" s="442"/>
      <c r="AF228" s="442"/>
      <c r="AG228" s="442"/>
      <c r="AH228" s="442"/>
      <c r="AI228" s="442"/>
      <c r="AJ228" s="442"/>
      <c r="AK228" s="442"/>
      <c r="AL228" s="442"/>
      <c r="AM228" s="442"/>
      <c r="AN228" s="442"/>
      <c r="AO228" s="442"/>
      <c r="AP228" s="442"/>
      <c r="AQ228" s="442"/>
      <c r="AR228" s="442"/>
      <c r="AS228" s="442"/>
      <c r="AT228" s="442"/>
      <c r="AU228" s="442"/>
      <c r="AV228" s="442"/>
      <c r="AW228" s="442"/>
      <c r="AX228" s="442"/>
      <c r="AY228" s="442"/>
      <c r="AZ228" s="442"/>
      <c r="BA228" s="442"/>
      <c r="BB228" s="442"/>
      <c r="BC228" s="442"/>
      <c r="BD228" s="402"/>
      <c r="BE228" s="402"/>
      <c r="BF228" s="402"/>
      <c r="BG228" s="402"/>
      <c r="BH228" s="402"/>
      <c r="BI228" s="402"/>
      <c r="BJ228" s="402"/>
      <c r="BK228" s="402"/>
      <c r="BL228" s="402"/>
      <c r="BM228" s="402"/>
      <c r="BN228" s="402"/>
      <c r="BO228" s="402"/>
      <c r="BP228" s="402"/>
      <c r="BQ228" s="402"/>
      <c r="BR228" s="402"/>
      <c r="BS228" s="402"/>
      <c r="BT228" s="471"/>
      <c r="BU228" s="471"/>
      <c r="BV228" s="471"/>
      <c r="BW228" s="471"/>
      <c r="BX228" s="471"/>
      <c r="BY228" s="471"/>
      <c r="BZ228" s="471"/>
      <c r="CA228" s="471"/>
      <c r="CB228" s="471"/>
      <c r="CC228" s="471"/>
      <c r="CD228" s="471"/>
      <c r="CE228" s="471"/>
      <c r="CF228" s="471"/>
      <c r="CG228" s="471"/>
      <c r="CH228" s="471"/>
      <c r="CI228" s="471"/>
      <c r="CJ228" s="439"/>
      <c r="CK228" s="439"/>
      <c r="CL228" s="439"/>
      <c r="CM228" s="439"/>
      <c r="CN228" s="439"/>
      <c r="CO228" s="439"/>
      <c r="CP228" s="439"/>
      <c r="CQ228" s="439"/>
      <c r="CR228" s="439"/>
      <c r="CS228" s="439"/>
      <c r="CT228" s="439"/>
      <c r="CU228" s="439"/>
      <c r="CV228" s="439"/>
      <c r="CW228" s="439"/>
      <c r="CX228" s="439"/>
      <c r="CY228" s="439"/>
      <c r="CZ228" s="439"/>
      <c r="DA228" s="509"/>
    </row>
    <row r="229" spans="1:105" s="32" customFormat="1" ht="15" customHeight="1" hidden="1">
      <c r="A229" s="368" t="s">
        <v>260</v>
      </c>
      <c r="B229" s="369"/>
      <c r="C229" s="369"/>
      <c r="D229" s="369"/>
      <c r="E229" s="369"/>
      <c r="F229" s="369"/>
      <c r="G229" s="369"/>
      <c r="H229" s="442"/>
      <c r="I229" s="442"/>
      <c r="J229" s="442"/>
      <c r="K229" s="442"/>
      <c r="L229" s="442"/>
      <c r="M229" s="442"/>
      <c r="N229" s="442"/>
      <c r="O229" s="442"/>
      <c r="P229" s="442"/>
      <c r="Q229" s="442"/>
      <c r="R229" s="442"/>
      <c r="S229" s="442"/>
      <c r="T229" s="442"/>
      <c r="U229" s="442"/>
      <c r="V229" s="442"/>
      <c r="W229" s="442"/>
      <c r="X229" s="442"/>
      <c r="Y229" s="442"/>
      <c r="Z229" s="442"/>
      <c r="AA229" s="442"/>
      <c r="AB229" s="442"/>
      <c r="AC229" s="442"/>
      <c r="AD229" s="442"/>
      <c r="AE229" s="442"/>
      <c r="AF229" s="442"/>
      <c r="AG229" s="442"/>
      <c r="AH229" s="442"/>
      <c r="AI229" s="442"/>
      <c r="AJ229" s="442"/>
      <c r="AK229" s="442"/>
      <c r="AL229" s="442"/>
      <c r="AM229" s="442"/>
      <c r="AN229" s="442"/>
      <c r="AO229" s="442"/>
      <c r="AP229" s="442"/>
      <c r="AQ229" s="442"/>
      <c r="AR229" s="442"/>
      <c r="AS229" s="442"/>
      <c r="AT229" s="442"/>
      <c r="AU229" s="442"/>
      <c r="AV229" s="442"/>
      <c r="AW229" s="442"/>
      <c r="AX229" s="442"/>
      <c r="AY229" s="442"/>
      <c r="AZ229" s="442"/>
      <c r="BA229" s="442"/>
      <c r="BB229" s="442"/>
      <c r="BC229" s="442"/>
      <c r="BD229" s="402"/>
      <c r="BE229" s="402"/>
      <c r="BF229" s="402"/>
      <c r="BG229" s="402"/>
      <c r="BH229" s="402"/>
      <c r="BI229" s="402"/>
      <c r="BJ229" s="402"/>
      <c r="BK229" s="402"/>
      <c r="BL229" s="402"/>
      <c r="BM229" s="402"/>
      <c r="BN229" s="402"/>
      <c r="BO229" s="402"/>
      <c r="BP229" s="402"/>
      <c r="BQ229" s="402"/>
      <c r="BR229" s="402"/>
      <c r="BS229" s="402"/>
      <c r="BT229" s="402"/>
      <c r="BU229" s="402"/>
      <c r="BV229" s="402"/>
      <c r="BW229" s="402"/>
      <c r="BX229" s="402"/>
      <c r="BY229" s="402"/>
      <c r="BZ229" s="402"/>
      <c r="CA229" s="402"/>
      <c r="CB229" s="402"/>
      <c r="CC229" s="402"/>
      <c r="CD229" s="402"/>
      <c r="CE229" s="402"/>
      <c r="CF229" s="402"/>
      <c r="CG229" s="402"/>
      <c r="CH229" s="402"/>
      <c r="CI229" s="402"/>
      <c r="CJ229" s="439"/>
      <c r="CK229" s="439"/>
      <c r="CL229" s="439"/>
      <c r="CM229" s="439"/>
      <c r="CN229" s="439"/>
      <c r="CO229" s="439"/>
      <c r="CP229" s="439"/>
      <c r="CQ229" s="439"/>
      <c r="CR229" s="439"/>
      <c r="CS229" s="439"/>
      <c r="CT229" s="439"/>
      <c r="CU229" s="439"/>
      <c r="CV229" s="439"/>
      <c r="CW229" s="439"/>
      <c r="CX229" s="439"/>
      <c r="CY229" s="439"/>
      <c r="CZ229" s="439"/>
      <c r="DA229" s="509"/>
    </row>
    <row r="230" spans="1:105" s="32" customFormat="1" ht="15" customHeight="1" hidden="1">
      <c r="A230" s="368" t="s">
        <v>261</v>
      </c>
      <c r="B230" s="369"/>
      <c r="C230" s="369"/>
      <c r="D230" s="369"/>
      <c r="E230" s="369"/>
      <c r="F230" s="369"/>
      <c r="G230" s="369"/>
      <c r="H230" s="442"/>
      <c r="I230" s="442"/>
      <c r="J230" s="442"/>
      <c r="K230" s="442"/>
      <c r="L230" s="442"/>
      <c r="M230" s="442"/>
      <c r="N230" s="442"/>
      <c r="O230" s="442"/>
      <c r="P230" s="442"/>
      <c r="Q230" s="442"/>
      <c r="R230" s="442"/>
      <c r="S230" s="442"/>
      <c r="T230" s="442"/>
      <c r="U230" s="442"/>
      <c r="V230" s="442"/>
      <c r="W230" s="442"/>
      <c r="X230" s="442"/>
      <c r="Y230" s="442"/>
      <c r="Z230" s="442"/>
      <c r="AA230" s="442"/>
      <c r="AB230" s="442"/>
      <c r="AC230" s="442"/>
      <c r="AD230" s="442"/>
      <c r="AE230" s="442"/>
      <c r="AF230" s="442"/>
      <c r="AG230" s="442"/>
      <c r="AH230" s="442"/>
      <c r="AI230" s="442"/>
      <c r="AJ230" s="442"/>
      <c r="AK230" s="442"/>
      <c r="AL230" s="442"/>
      <c r="AM230" s="442"/>
      <c r="AN230" s="442"/>
      <c r="AO230" s="442"/>
      <c r="AP230" s="442"/>
      <c r="AQ230" s="442"/>
      <c r="AR230" s="442"/>
      <c r="AS230" s="442"/>
      <c r="AT230" s="442"/>
      <c r="AU230" s="442"/>
      <c r="AV230" s="442"/>
      <c r="AW230" s="442"/>
      <c r="AX230" s="442"/>
      <c r="AY230" s="442"/>
      <c r="AZ230" s="442"/>
      <c r="BA230" s="442"/>
      <c r="BB230" s="442"/>
      <c r="BC230" s="442"/>
      <c r="BD230" s="402"/>
      <c r="BE230" s="402"/>
      <c r="BF230" s="402"/>
      <c r="BG230" s="402"/>
      <c r="BH230" s="402"/>
      <c r="BI230" s="402"/>
      <c r="BJ230" s="402"/>
      <c r="BK230" s="402"/>
      <c r="BL230" s="402"/>
      <c r="BM230" s="402"/>
      <c r="BN230" s="402"/>
      <c r="BO230" s="402"/>
      <c r="BP230" s="402"/>
      <c r="BQ230" s="402"/>
      <c r="BR230" s="402"/>
      <c r="BS230" s="402"/>
      <c r="BT230" s="471"/>
      <c r="BU230" s="471"/>
      <c r="BV230" s="471"/>
      <c r="BW230" s="471"/>
      <c r="BX230" s="471"/>
      <c r="BY230" s="471"/>
      <c r="BZ230" s="471"/>
      <c r="CA230" s="471"/>
      <c r="CB230" s="471"/>
      <c r="CC230" s="471"/>
      <c r="CD230" s="471"/>
      <c r="CE230" s="471"/>
      <c r="CF230" s="471"/>
      <c r="CG230" s="471"/>
      <c r="CH230" s="471"/>
      <c r="CI230" s="471"/>
      <c r="CJ230" s="439"/>
      <c r="CK230" s="439"/>
      <c r="CL230" s="439"/>
      <c r="CM230" s="439"/>
      <c r="CN230" s="439"/>
      <c r="CO230" s="439"/>
      <c r="CP230" s="439"/>
      <c r="CQ230" s="439"/>
      <c r="CR230" s="439"/>
      <c r="CS230" s="439"/>
      <c r="CT230" s="439"/>
      <c r="CU230" s="439"/>
      <c r="CV230" s="439"/>
      <c r="CW230" s="439"/>
      <c r="CX230" s="439"/>
      <c r="CY230" s="439"/>
      <c r="CZ230" s="439"/>
      <c r="DA230" s="509"/>
    </row>
    <row r="231" spans="1:105" ht="14.25" customHeight="1" hidden="1" thickBot="1">
      <c r="A231" s="407"/>
      <c r="B231" s="408"/>
      <c r="C231" s="408"/>
      <c r="D231" s="408"/>
      <c r="E231" s="408"/>
      <c r="F231" s="408"/>
      <c r="G231" s="409"/>
      <c r="H231" s="410" t="s">
        <v>280</v>
      </c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1"/>
      <c r="AA231" s="411"/>
      <c r="AB231" s="411"/>
      <c r="AC231" s="411"/>
      <c r="AD231" s="411"/>
      <c r="AE231" s="411"/>
      <c r="AF231" s="411"/>
      <c r="AG231" s="411"/>
      <c r="AH231" s="411"/>
      <c r="AI231" s="411"/>
      <c r="AJ231" s="411"/>
      <c r="AK231" s="411"/>
      <c r="AL231" s="411"/>
      <c r="AM231" s="411"/>
      <c r="AN231" s="411"/>
      <c r="AO231" s="411"/>
      <c r="AP231" s="411"/>
      <c r="AQ231" s="411"/>
      <c r="AR231" s="411"/>
      <c r="AS231" s="411"/>
      <c r="AT231" s="411"/>
      <c r="AU231" s="411"/>
      <c r="AV231" s="411"/>
      <c r="AW231" s="411"/>
      <c r="AX231" s="411"/>
      <c r="AY231" s="411"/>
      <c r="AZ231" s="411"/>
      <c r="BA231" s="411"/>
      <c r="BB231" s="411"/>
      <c r="BC231" s="412"/>
      <c r="BD231" s="413">
        <v>2</v>
      </c>
      <c r="BE231" s="414"/>
      <c r="BF231" s="414"/>
      <c r="BG231" s="414"/>
      <c r="BH231" s="414"/>
      <c r="BI231" s="414"/>
      <c r="BJ231" s="414"/>
      <c r="BK231" s="414"/>
      <c r="BL231" s="414"/>
      <c r="BM231" s="414"/>
      <c r="BN231" s="414"/>
      <c r="BO231" s="414"/>
      <c r="BP231" s="414"/>
      <c r="BQ231" s="414"/>
      <c r="BR231" s="414"/>
      <c r="BS231" s="415"/>
      <c r="BT231" s="416" t="s">
        <v>124</v>
      </c>
      <c r="BU231" s="408"/>
      <c r="BV231" s="408"/>
      <c r="BW231" s="408"/>
      <c r="BX231" s="408"/>
      <c r="BY231" s="408"/>
      <c r="BZ231" s="408"/>
      <c r="CA231" s="408"/>
      <c r="CB231" s="408"/>
      <c r="CC231" s="408"/>
      <c r="CD231" s="408"/>
      <c r="CE231" s="408"/>
      <c r="CF231" s="408"/>
      <c r="CG231" s="408"/>
      <c r="CH231" s="408"/>
      <c r="CI231" s="409"/>
      <c r="CJ231" s="555">
        <f>SUM(CJ224:CJ230)</f>
        <v>0</v>
      </c>
      <c r="CK231" s="418"/>
      <c r="CL231" s="418"/>
      <c r="CM231" s="418"/>
      <c r="CN231" s="418"/>
      <c r="CO231" s="418"/>
      <c r="CP231" s="418"/>
      <c r="CQ231" s="418"/>
      <c r="CR231" s="418"/>
      <c r="CS231" s="418"/>
      <c r="CT231" s="418"/>
      <c r="CU231" s="418"/>
      <c r="CV231" s="418"/>
      <c r="CW231" s="418"/>
      <c r="CX231" s="418"/>
      <c r="CY231" s="418"/>
      <c r="CZ231" s="556"/>
      <c r="DA231" s="128">
        <f>SUM(CJ231)</f>
        <v>0</v>
      </c>
    </row>
    <row r="232" spans="1:105" ht="14.25" customHeight="1">
      <c r="A232" s="129"/>
      <c r="B232" s="130"/>
      <c r="C232" s="130"/>
      <c r="D232" s="130"/>
      <c r="E232" s="130"/>
      <c r="F232" s="130"/>
      <c r="G232" s="130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0"/>
    </row>
    <row r="233" spans="1:105" ht="16.5" customHeight="1">
      <c r="A233" s="559" t="s">
        <v>380</v>
      </c>
      <c r="B233" s="559"/>
      <c r="C233" s="559"/>
      <c r="D233" s="559"/>
      <c r="E233" s="559"/>
      <c r="F233" s="559"/>
      <c r="G233" s="559"/>
      <c r="H233" s="559"/>
      <c r="I233" s="559"/>
      <c r="J233" s="559"/>
      <c r="K233" s="559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59"/>
      <c r="AA233" s="559"/>
      <c r="AB233" s="559"/>
      <c r="AC233" s="559"/>
      <c r="AD233" s="559"/>
      <c r="AE233" s="559"/>
      <c r="AF233" s="559"/>
      <c r="AG233" s="559"/>
      <c r="AH233" s="559"/>
      <c r="AI233" s="559"/>
      <c r="AJ233" s="559"/>
      <c r="AK233" s="559"/>
      <c r="AL233" s="559"/>
      <c r="AM233" s="559"/>
      <c r="AN233" s="559"/>
      <c r="AO233" s="559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0"/>
    </row>
    <row r="234" spans="1:105" ht="16.5" customHeight="1" hidden="1" thickBot="1">
      <c r="A234" s="560" t="s">
        <v>276</v>
      </c>
      <c r="B234" s="560"/>
      <c r="C234" s="560"/>
      <c r="D234" s="560"/>
      <c r="E234" s="560"/>
      <c r="F234" s="560"/>
      <c r="G234" s="560"/>
      <c r="H234" s="560"/>
      <c r="I234" s="560"/>
      <c r="J234" s="560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  <c r="U234" s="560"/>
      <c r="V234" s="560"/>
      <c r="W234" s="560"/>
      <c r="X234" s="560"/>
      <c r="Y234" s="560"/>
      <c r="Z234" s="560"/>
      <c r="AA234" s="560"/>
      <c r="AB234" s="560"/>
      <c r="AC234" s="560"/>
      <c r="AD234" s="560"/>
      <c r="AE234" s="560"/>
      <c r="AF234" s="560"/>
      <c r="AG234" s="560"/>
      <c r="AH234" s="560"/>
      <c r="AI234" s="560"/>
      <c r="AJ234" s="560"/>
      <c r="AK234" s="560"/>
      <c r="AL234" s="560"/>
      <c r="AM234" s="560"/>
      <c r="AN234" s="560"/>
      <c r="AO234" s="560"/>
      <c r="AP234" s="560"/>
      <c r="AQ234" s="560"/>
      <c r="AR234" s="560"/>
      <c r="AS234" s="560"/>
      <c r="AT234" s="560"/>
      <c r="AU234" s="560"/>
      <c r="AV234" s="560"/>
      <c r="AW234" s="560"/>
      <c r="AX234" s="560"/>
      <c r="AY234" s="560"/>
      <c r="AZ234" s="560"/>
      <c r="BA234" s="560"/>
      <c r="BB234" s="560"/>
      <c r="BC234" s="560"/>
      <c r="BD234" s="560"/>
      <c r="BE234" s="560"/>
      <c r="BF234" s="560"/>
      <c r="BG234" s="560"/>
      <c r="BH234" s="560"/>
      <c r="BI234" s="560"/>
      <c r="BJ234" s="560"/>
      <c r="BK234" s="560"/>
      <c r="BL234" s="560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</row>
    <row r="235" spans="1:105" ht="24" customHeight="1" hidden="1">
      <c r="A235" s="381" t="s">
        <v>133</v>
      </c>
      <c r="B235" s="382"/>
      <c r="C235" s="382"/>
      <c r="D235" s="382"/>
      <c r="E235" s="382"/>
      <c r="F235" s="382"/>
      <c r="G235" s="383"/>
      <c r="H235" s="384" t="s">
        <v>44</v>
      </c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2"/>
      <c r="BB235" s="382"/>
      <c r="BC235" s="383"/>
      <c r="BD235" s="384" t="s">
        <v>61</v>
      </c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82"/>
      <c r="BO235" s="382"/>
      <c r="BP235" s="382"/>
      <c r="BQ235" s="382"/>
      <c r="BR235" s="382"/>
      <c r="BS235" s="383"/>
      <c r="BT235" s="384" t="s">
        <v>64</v>
      </c>
      <c r="BU235" s="382"/>
      <c r="BV235" s="382"/>
      <c r="BW235" s="382"/>
      <c r="BX235" s="382"/>
      <c r="BY235" s="382"/>
      <c r="BZ235" s="382"/>
      <c r="CA235" s="382"/>
      <c r="CB235" s="382"/>
      <c r="CC235" s="382"/>
      <c r="CD235" s="382"/>
      <c r="CE235" s="382"/>
      <c r="CF235" s="382"/>
      <c r="CG235" s="382"/>
      <c r="CH235" s="382"/>
      <c r="CI235" s="383"/>
      <c r="CJ235" s="384" t="s">
        <v>181</v>
      </c>
      <c r="CK235" s="382"/>
      <c r="CL235" s="382"/>
      <c r="CM235" s="382"/>
      <c r="CN235" s="382"/>
      <c r="CO235" s="382"/>
      <c r="CP235" s="382"/>
      <c r="CQ235" s="382"/>
      <c r="CR235" s="382"/>
      <c r="CS235" s="382"/>
      <c r="CT235" s="382"/>
      <c r="CU235" s="382"/>
      <c r="CV235" s="382"/>
      <c r="CW235" s="382"/>
      <c r="CX235" s="382"/>
      <c r="CY235" s="382"/>
      <c r="CZ235" s="382"/>
      <c r="DA235" s="502"/>
    </row>
    <row r="236" spans="1:105" ht="16.5" customHeight="1" hidden="1">
      <c r="A236" s="385"/>
      <c r="B236" s="386"/>
      <c r="C236" s="386"/>
      <c r="D236" s="386"/>
      <c r="E236" s="386"/>
      <c r="F236" s="386"/>
      <c r="G236" s="386"/>
      <c r="H236" s="386">
        <v>1</v>
      </c>
      <c r="I236" s="386"/>
      <c r="J236" s="386"/>
      <c r="K236" s="386"/>
      <c r="L236" s="386"/>
      <c r="M236" s="386"/>
      <c r="N236" s="386"/>
      <c r="O236" s="386"/>
      <c r="P236" s="386"/>
      <c r="Q236" s="386"/>
      <c r="R236" s="386"/>
      <c r="S236" s="386"/>
      <c r="T236" s="386"/>
      <c r="U236" s="386"/>
      <c r="V236" s="386"/>
      <c r="W236" s="386"/>
      <c r="X236" s="386"/>
      <c r="Y236" s="386"/>
      <c r="Z236" s="386"/>
      <c r="AA236" s="386"/>
      <c r="AB236" s="386"/>
      <c r="AC236" s="386"/>
      <c r="AD236" s="386"/>
      <c r="AE236" s="386"/>
      <c r="AF236" s="386"/>
      <c r="AG236" s="386"/>
      <c r="AH236" s="386"/>
      <c r="AI236" s="386"/>
      <c r="AJ236" s="386"/>
      <c r="AK236" s="386"/>
      <c r="AL236" s="386"/>
      <c r="AM236" s="386"/>
      <c r="AN236" s="386"/>
      <c r="AO236" s="386"/>
      <c r="AP236" s="386"/>
      <c r="AQ236" s="386"/>
      <c r="AR236" s="386"/>
      <c r="AS236" s="386"/>
      <c r="AT236" s="386"/>
      <c r="AU236" s="386"/>
      <c r="AV236" s="386"/>
      <c r="AW236" s="386"/>
      <c r="AX236" s="386"/>
      <c r="AY236" s="386"/>
      <c r="AZ236" s="386"/>
      <c r="BA236" s="386"/>
      <c r="BB236" s="386"/>
      <c r="BC236" s="386"/>
      <c r="BD236" s="386">
        <v>2</v>
      </c>
      <c r="BE236" s="386"/>
      <c r="BF236" s="386"/>
      <c r="BG236" s="386"/>
      <c r="BH236" s="386"/>
      <c r="BI236" s="386"/>
      <c r="BJ236" s="386"/>
      <c r="BK236" s="386"/>
      <c r="BL236" s="386"/>
      <c r="BM236" s="386"/>
      <c r="BN236" s="386"/>
      <c r="BO236" s="386"/>
      <c r="BP236" s="386"/>
      <c r="BQ236" s="386"/>
      <c r="BR236" s="386"/>
      <c r="BS236" s="386"/>
      <c r="BT236" s="386">
        <v>3</v>
      </c>
      <c r="BU236" s="386"/>
      <c r="BV236" s="386"/>
      <c r="BW236" s="386"/>
      <c r="BX236" s="386"/>
      <c r="BY236" s="386"/>
      <c r="BZ236" s="386"/>
      <c r="CA236" s="386"/>
      <c r="CB236" s="386"/>
      <c r="CC236" s="386"/>
      <c r="CD236" s="386"/>
      <c r="CE236" s="386"/>
      <c r="CF236" s="386"/>
      <c r="CG236" s="386"/>
      <c r="CH236" s="386"/>
      <c r="CI236" s="386"/>
      <c r="CJ236" s="386">
        <v>4</v>
      </c>
      <c r="CK236" s="386"/>
      <c r="CL236" s="386"/>
      <c r="CM236" s="386"/>
      <c r="CN236" s="386"/>
      <c r="CO236" s="386"/>
      <c r="CP236" s="386"/>
      <c r="CQ236" s="386"/>
      <c r="CR236" s="386"/>
      <c r="CS236" s="386"/>
      <c r="CT236" s="386"/>
      <c r="CU236" s="386"/>
      <c r="CV236" s="386"/>
      <c r="CW236" s="386"/>
      <c r="CX236" s="386"/>
      <c r="CY236" s="386"/>
      <c r="CZ236" s="386"/>
      <c r="DA236" s="503"/>
    </row>
    <row r="237" spans="1:105" ht="16.5" customHeight="1" hidden="1">
      <c r="A237" s="368" t="s">
        <v>147</v>
      </c>
      <c r="B237" s="369"/>
      <c r="C237" s="369"/>
      <c r="D237" s="369"/>
      <c r="E237" s="369"/>
      <c r="F237" s="369"/>
      <c r="G237" s="369"/>
      <c r="H237" s="442" t="s">
        <v>356</v>
      </c>
      <c r="I237" s="442"/>
      <c r="J237" s="442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F237" s="442"/>
      <c r="AG237" s="442"/>
      <c r="AH237" s="442"/>
      <c r="AI237" s="442"/>
      <c r="AJ237" s="442"/>
      <c r="AK237" s="442"/>
      <c r="AL237" s="442"/>
      <c r="AM237" s="442"/>
      <c r="AN237" s="442"/>
      <c r="AO237" s="442"/>
      <c r="AP237" s="442"/>
      <c r="AQ237" s="442"/>
      <c r="AR237" s="442"/>
      <c r="AS237" s="442"/>
      <c r="AT237" s="442"/>
      <c r="AU237" s="442"/>
      <c r="AV237" s="442"/>
      <c r="AW237" s="442"/>
      <c r="AX237" s="442"/>
      <c r="AY237" s="442"/>
      <c r="AZ237" s="442"/>
      <c r="BA237" s="442"/>
      <c r="BB237" s="442"/>
      <c r="BC237" s="442"/>
      <c r="BD237" s="402">
        <v>1</v>
      </c>
      <c r="BE237" s="402"/>
      <c r="BF237" s="402"/>
      <c r="BG237" s="402"/>
      <c r="BH237" s="402"/>
      <c r="BI237" s="402"/>
      <c r="BJ237" s="402"/>
      <c r="BK237" s="402"/>
      <c r="BL237" s="402"/>
      <c r="BM237" s="402"/>
      <c r="BN237" s="402"/>
      <c r="BO237" s="402"/>
      <c r="BP237" s="402"/>
      <c r="BQ237" s="402"/>
      <c r="BR237" s="402"/>
      <c r="BS237" s="402"/>
      <c r="BT237" s="440">
        <v>0</v>
      </c>
      <c r="BU237" s="440"/>
      <c r="BV237" s="440"/>
      <c r="BW237" s="440"/>
      <c r="BX237" s="440"/>
      <c r="BY237" s="440"/>
      <c r="BZ237" s="440"/>
      <c r="CA237" s="440"/>
      <c r="CB237" s="440"/>
      <c r="CC237" s="440"/>
      <c r="CD237" s="440"/>
      <c r="CE237" s="440"/>
      <c r="CF237" s="440"/>
      <c r="CG237" s="440"/>
      <c r="CH237" s="440"/>
      <c r="CI237" s="440"/>
      <c r="CJ237" s="440">
        <f>BD237*BT237</f>
        <v>0</v>
      </c>
      <c r="CK237" s="440"/>
      <c r="CL237" s="440"/>
      <c r="CM237" s="440"/>
      <c r="CN237" s="440"/>
      <c r="CO237" s="440"/>
      <c r="CP237" s="440"/>
      <c r="CQ237" s="440"/>
      <c r="CR237" s="440"/>
      <c r="CS237" s="440"/>
      <c r="CT237" s="440"/>
      <c r="CU237" s="440"/>
      <c r="CV237" s="440"/>
      <c r="CW237" s="440"/>
      <c r="CX237" s="440"/>
      <c r="CY237" s="440"/>
      <c r="CZ237" s="440"/>
      <c r="DA237" s="441"/>
    </row>
    <row r="238" spans="1:105" ht="16.5" customHeight="1" hidden="1">
      <c r="A238" s="368" t="s">
        <v>151</v>
      </c>
      <c r="B238" s="369"/>
      <c r="C238" s="369"/>
      <c r="D238" s="369"/>
      <c r="E238" s="369"/>
      <c r="F238" s="369"/>
      <c r="G238" s="369"/>
      <c r="H238" s="442" t="s">
        <v>358</v>
      </c>
      <c r="I238" s="442"/>
      <c r="J238" s="442"/>
      <c r="K238" s="442"/>
      <c r="L238" s="442"/>
      <c r="M238" s="442"/>
      <c r="N238" s="442"/>
      <c r="O238" s="442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  <c r="AA238" s="442"/>
      <c r="AB238" s="442"/>
      <c r="AC238" s="442"/>
      <c r="AD238" s="442"/>
      <c r="AE238" s="442"/>
      <c r="AF238" s="442"/>
      <c r="AG238" s="442"/>
      <c r="AH238" s="442"/>
      <c r="AI238" s="442"/>
      <c r="AJ238" s="442"/>
      <c r="AK238" s="442"/>
      <c r="AL238" s="442"/>
      <c r="AM238" s="442"/>
      <c r="AN238" s="442"/>
      <c r="AO238" s="442"/>
      <c r="AP238" s="442"/>
      <c r="AQ238" s="442"/>
      <c r="AR238" s="442"/>
      <c r="AS238" s="442"/>
      <c r="AT238" s="442"/>
      <c r="AU238" s="442"/>
      <c r="AV238" s="442"/>
      <c r="AW238" s="442"/>
      <c r="AX238" s="442"/>
      <c r="AY238" s="442"/>
      <c r="AZ238" s="442"/>
      <c r="BA238" s="442"/>
      <c r="BB238" s="442"/>
      <c r="BC238" s="442"/>
      <c r="BD238" s="402">
        <v>1</v>
      </c>
      <c r="BE238" s="402"/>
      <c r="BF238" s="402"/>
      <c r="BG238" s="402"/>
      <c r="BH238" s="402"/>
      <c r="BI238" s="402"/>
      <c r="BJ238" s="402"/>
      <c r="BK238" s="402"/>
      <c r="BL238" s="402"/>
      <c r="BM238" s="402"/>
      <c r="BN238" s="402"/>
      <c r="BO238" s="402"/>
      <c r="BP238" s="402"/>
      <c r="BQ238" s="402"/>
      <c r="BR238" s="402"/>
      <c r="BS238" s="402"/>
      <c r="BT238" s="439"/>
      <c r="BU238" s="439"/>
      <c r="BV238" s="439"/>
      <c r="BW238" s="439"/>
      <c r="BX238" s="439"/>
      <c r="BY238" s="439"/>
      <c r="BZ238" s="439"/>
      <c r="CA238" s="439"/>
      <c r="CB238" s="439"/>
      <c r="CC238" s="439"/>
      <c r="CD238" s="439"/>
      <c r="CE238" s="439"/>
      <c r="CF238" s="439"/>
      <c r="CG238" s="439"/>
      <c r="CH238" s="439"/>
      <c r="CI238" s="439"/>
      <c r="CJ238" s="440"/>
      <c r="CK238" s="440"/>
      <c r="CL238" s="440"/>
      <c r="CM238" s="440"/>
      <c r="CN238" s="440"/>
      <c r="CO238" s="440"/>
      <c r="CP238" s="440"/>
      <c r="CQ238" s="440"/>
      <c r="CR238" s="440"/>
      <c r="CS238" s="440"/>
      <c r="CT238" s="440"/>
      <c r="CU238" s="440"/>
      <c r="CV238" s="440"/>
      <c r="CW238" s="440"/>
      <c r="CX238" s="440"/>
      <c r="CY238" s="440"/>
      <c r="CZ238" s="440"/>
      <c r="DA238" s="441"/>
    </row>
    <row r="239" spans="1:105" ht="16.5" customHeight="1" hidden="1">
      <c r="A239" s="368"/>
      <c r="B239" s="369"/>
      <c r="C239" s="369"/>
      <c r="D239" s="369"/>
      <c r="E239" s="369"/>
      <c r="F239" s="369"/>
      <c r="G239" s="369"/>
      <c r="H239" s="442"/>
      <c r="I239" s="442"/>
      <c r="J239" s="442"/>
      <c r="K239" s="442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F239" s="442"/>
      <c r="AG239" s="442"/>
      <c r="AH239" s="442"/>
      <c r="AI239" s="442"/>
      <c r="AJ239" s="442"/>
      <c r="AK239" s="442"/>
      <c r="AL239" s="442"/>
      <c r="AM239" s="442"/>
      <c r="AN239" s="442"/>
      <c r="AO239" s="442"/>
      <c r="AP239" s="442"/>
      <c r="AQ239" s="442"/>
      <c r="AR239" s="442"/>
      <c r="AS239" s="442"/>
      <c r="AT239" s="442"/>
      <c r="AU239" s="442"/>
      <c r="AV239" s="442"/>
      <c r="AW239" s="442"/>
      <c r="AX239" s="442"/>
      <c r="AY239" s="442"/>
      <c r="AZ239" s="442"/>
      <c r="BA239" s="442"/>
      <c r="BB239" s="442"/>
      <c r="BC239" s="442"/>
      <c r="BD239" s="402"/>
      <c r="BE239" s="402"/>
      <c r="BF239" s="402"/>
      <c r="BG239" s="402"/>
      <c r="BH239" s="402"/>
      <c r="BI239" s="402"/>
      <c r="BJ239" s="402"/>
      <c r="BK239" s="402"/>
      <c r="BL239" s="402"/>
      <c r="BM239" s="402"/>
      <c r="BN239" s="402"/>
      <c r="BO239" s="402"/>
      <c r="BP239" s="402"/>
      <c r="BQ239" s="402"/>
      <c r="BR239" s="402"/>
      <c r="BS239" s="402"/>
      <c r="BT239" s="439"/>
      <c r="BU239" s="439"/>
      <c r="BV239" s="439"/>
      <c r="BW239" s="439"/>
      <c r="BX239" s="439"/>
      <c r="BY239" s="439"/>
      <c r="BZ239" s="439"/>
      <c r="CA239" s="439"/>
      <c r="CB239" s="439"/>
      <c r="CC239" s="439"/>
      <c r="CD239" s="439"/>
      <c r="CE239" s="439"/>
      <c r="CF239" s="439"/>
      <c r="CG239" s="439"/>
      <c r="CH239" s="439"/>
      <c r="CI239" s="439"/>
      <c r="CJ239" s="440"/>
      <c r="CK239" s="440"/>
      <c r="CL239" s="440"/>
      <c r="CM239" s="440"/>
      <c r="CN239" s="440"/>
      <c r="CO239" s="440"/>
      <c r="CP239" s="440"/>
      <c r="CQ239" s="440"/>
      <c r="CR239" s="440"/>
      <c r="CS239" s="440"/>
      <c r="CT239" s="440"/>
      <c r="CU239" s="440"/>
      <c r="CV239" s="440"/>
      <c r="CW239" s="440"/>
      <c r="CX239" s="440"/>
      <c r="CY239" s="440"/>
      <c r="CZ239" s="440"/>
      <c r="DA239" s="441"/>
    </row>
    <row r="240" spans="1:105" ht="16.5" customHeight="1" hidden="1">
      <c r="A240" s="433"/>
      <c r="B240" s="434"/>
      <c r="C240" s="434"/>
      <c r="D240" s="434"/>
      <c r="E240" s="434"/>
      <c r="F240" s="434"/>
      <c r="G240" s="435"/>
      <c r="H240" s="455"/>
      <c r="I240" s="456"/>
      <c r="J240" s="456"/>
      <c r="K240" s="456"/>
      <c r="L240" s="456"/>
      <c r="M240" s="456"/>
      <c r="N240" s="456"/>
      <c r="O240" s="456"/>
      <c r="P240" s="456"/>
      <c r="Q240" s="456"/>
      <c r="R240" s="456"/>
      <c r="S240" s="456"/>
      <c r="T240" s="456"/>
      <c r="U240" s="456"/>
      <c r="V240" s="456"/>
      <c r="W240" s="456"/>
      <c r="X240" s="456"/>
      <c r="Y240" s="456"/>
      <c r="Z240" s="456"/>
      <c r="AA240" s="456"/>
      <c r="AB240" s="456"/>
      <c r="AC240" s="456"/>
      <c r="AD240" s="456"/>
      <c r="AE240" s="456"/>
      <c r="AF240" s="456"/>
      <c r="AG240" s="456"/>
      <c r="AH240" s="456"/>
      <c r="AI240" s="456"/>
      <c r="AJ240" s="456"/>
      <c r="AK240" s="456"/>
      <c r="AL240" s="456"/>
      <c r="AM240" s="456"/>
      <c r="AN240" s="456"/>
      <c r="AO240" s="456"/>
      <c r="AP240" s="456"/>
      <c r="AQ240" s="456"/>
      <c r="AR240" s="456"/>
      <c r="AS240" s="456"/>
      <c r="AT240" s="456"/>
      <c r="AU240" s="456"/>
      <c r="AV240" s="456"/>
      <c r="AW240" s="456"/>
      <c r="AX240" s="456"/>
      <c r="AY240" s="456"/>
      <c r="AZ240" s="456"/>
      <c r="BA240" s="456"/>
      <c r="BB240" s="456"/>
      <c r="BC240" s="457"/>
      <c r="BD240" s="402"/>
      <c r="BE240" s="402"/>
      <c r="BF240" s="402"/>
      <c r="BG240" s="402"/>
      <c r="BH240" s="402"/>
      <c r="BI240" s="402"/>
      <c r="BJ240" s="402"/>
      <c r="BK240" s="402"/>
      <c r="BL240" s="402"/>
      <c r="BM240" s="402"/>
      <c r="BN240" s="402"/>
      <c r="BO240" s="402"/>
      <c r="BP240" s="402"/>
      <c r="BQ240" s="402"/>
      <c r="BR240" s="402"/>
      <c r="BS240" s="402"/>
      <c r="BT240" s="439"/>
      <c r="BU240" s="439"/>
      <c r="BV240" s="439"/>
      <c r="BW240" s="439"/>
      <c r="BX240" s="439"/>
      <c r="BY240" s="439"/>
      <c r="BZ240" s="439"/>
      <c r="CA240" s="439"/>
      <c r="CB240" s="439"/>
      <c r="CC240" s="439"/>
      <c r="CD240" s="439"/>
      <c r="CE240" s="439"/>
      <c r="CF240" s="439"/>
      <c r="CG240" s="439"/>
      <c r="CH240" s="439"/>
      <c r="CI240" s="439"/>
      <c r="CJ240" s="440"/>
      <c r="CK240" s="440"/>
      <c r="CL240" s="440"/>
      <c r="CM240" s="440"/>
      <c r="CN240" s="440"/>
      <c r="CO240" s="440"/>
      <c r="CP240" s="440"/>
      <c r="CQ240" s="440"/>
      <c r="CR240" s="440"/>
      <c r="CS240" s="440"/>
      <c r="CT240" s="440"/>
      <c r="CU240" s="440"/>
      <c r="CV240" s="440"/>
      <c r="CW240" s="440"/>
      <c r="CX240" s="440"/>
      <c r="CY240" s="440"/>
      <c r="CZ240" s="440"/>
      <c r="DA240" s="441"/>
    </row>
    <row r="241" spans="1:105" ht="16.5" customHeight="1" hidden="1">
      <c r="A241" s="505"/>
      <c r="B241" s="463"/>
      <c r="C241" s="463"/>
      <c r="D241" s="463"/>
      <c r="E241" s="463"/>
      <c r="F241" s="463"/>
      <c r="G241" s="464"/>
      <c r="H241" s="468"/>
      <c r="I241" s="469"/>
      <c r="J241" s="469"/>
      <c r="K241" s="469"/>
      <c r="L241" s="469"/>
      <c r="M241" s="469"/>
      <c r="N241" s="469"/>
      <c r="O241" s="469"/>
      <c r="P241" s="469"/>
      <c r="Q241" s="469"/>
      <c r="R241" s="469"/>
      <c r="S241" s="469"/>
      <c r="T241" s="469"/>
      <c r="U241" s="469"/>
      <c r="V241" s="469"/>
      <c r="W241" s="469"/>
      <c r="X241" s="469"/>
      <c r="Y241" s="469"/>
      <c r="Z241" s="469"/>
      <c r="AA241" s="469"/>
      <c r="AB241" s="469"/>
      <c r="AC241" s="469"/>
      <c r="AD241" s="469"/>
      <c r="AE241" s="469"/>
      <c r="AF241" s="469"/>
      <c r="AG241" s="469"/>
      <c r="AH241" s="469"/>
      <c r="AI241" s="469"/>
      <c r="AJ241" s="469"/>
      <c r="AK241" s="469"/>
      <c r="AL241" s="469"/>
      <c r="AM241" s="469"/>
      <c r="AN241" s="469"/>
      <c r="AO241" s="469"/>
      <c r="AP241" s="469"/>
      <c r="AQ241" s="469"/>
      <c r="AR241" s="469"/>
      <c r="AS241" s="469"/>
      <c r="AT241" s="469"/>
      <c r="AU241" s="469"/>
      <c r="AV241" s="469"/>
      <c r="AW241" s="469"/>
      <c r="AX241" s="469"/>
      <c r="AY241" s="469"/>
      <c r="AZ241" s="469"/>
      <c r="BA241" s="469"/>
      <c r="BB241" s="469"/>
      <c r="BC241" s="470"/>
      <c r="BD241" s="402"/>
      <c r="BE241" s="402"/>
      <c r="BF241" s="402"/>
      <c r="BG241" s="402"/>
      <c r="BH241" s="402"/>
      <c r="BI241" s="402"/>
      <c r="BJ241" s="402"/>
      <c r="BK241" s="402"/>
      <c r="BL241" s="402"/>
      <c r="BM241" s="402"/>
      <c r="BN241" s="402"/>
      <c r="BO241" s="402"/>
      <c r="BP241" s="402"/>
      <c r="BQ241" s="402"/>
      <c r="BR241" s="402"/>
      <c r="BS241" s="402"/>
      <c r="BT241" s="439"/>
      <c r="BU241" s="439"/>
      <c r="BV241" s="439"/>
      <c r="BW241" s="439"/>
      <c r="BX241" s="439"/>
      <c r="BY241" s="439"/>
      <c r="BZ241" s="439"/>
      <c r="CA241" s="439"/>
      <c r="CB241" s="439"/>
      <c r="CC241" s="439"/>
      <c r="CD241" s="439"/>
      <c r="CE241" s="439"/>
      <c r="CF241" s="439"/>
      <c r="CG241" s="439"/>
      <c r="CH241" s="439"/>
      <c r="CI241" s="439"/>
      <c r="CJ241" s="440"/>
      <c r="CK241" s="440"/>
      <c r="CL241" s="440"/>
      <c r="CM241" s="440"/>
      <c r="CN241" s="440"/>
      <c r="CO241" s="440"/>
      <c r="CP241" s="440"/>
      <c r="CQ241" s="440"/>
      <c r="CR241" s="440"/>
      <c r="CS241" s="440"/>
      <c r="CT241" s="440"/>
      <c r="CU241" s="440"/>
      <c r="CV241" s="440"/>
      <c r="CW241" s="440"/>
      <c r="CX241" s="440"/>
      <c r="CY241" s="440"/>
      <c r="CZ241" s="440"/>
      <c r="DA241" s="441"/>
    </row>
    <row r="242" spans="1:105" ht="16.5" customHeight="1" hidden="1">
      <c r="A242" s="368" t="s">
        <v>260</v>
      </c>
      <c r="B242" s="369"/>
      <c r="C242" s="369"/>
      <c r="D242" s="369"/>
      <c r="E242" s="369"/>
      <c r="F242" s="369"/>
      <c r="G242" s="369"/>
      <c r="H242" s="442"/>
      <c r="I242" s="442"/>
      <c r="J242" s="442"/>
      <c r="K242" s="442"/>
      <c r="L242" s="442"/>
      <c r="M242" s="442"/>
      <c r="N242" s="442"/>
      <c r="O242" s="442"/>
      <c r="P242" s="442"/>
      <c r="Q242" s="442"/>
      <c r="R242" s="442"/>
      <c r="S242" s="442"/>
      <c r="T242" s="442"/>
      <c r="U242" s="442"/>
      <c r="V242" s="442"/>
      <c r="W242" s="442"/>
      <c r="X242" s="442"/>
      <c r="Y242" s="442"/>
      <c r="Z242" s="442"/>
      <c r="AA242" s="442"/>
      <c r="AB242" s="442"/>
      <c r="AC242" s="442"/>
      <c r="AD242" s="442"/>
      <c r="AE242" s="442"/>
      <c r="AF242" s="442"/>
      <c r="AG242" s="442"/>
      <c r="AH242" s="442"/>
      <c r="AI242" s="442"/>
      <c r="AJ242" s="442"/>
      <c r="AK242" s="442"/>
      <c r="AL242" s="442"/>
      <c r="AM242" s="442"/>
      <c r="AN242" s="442"/>
      <c r="AO242" s="442"/>
      <c r="AP242" s="442"/>
      <c r="AQ242" s="442"/>
      <c r="AR242" s="442"/>
      <c r="AS242" s="442"/>
      <c r="AT242" s="442"/>
      <c r="AU242" s="442"/>
      <c r="AV242" s="442"/>
      <c r="AW242" s="442"/>
      <c r="AX242" s="442"/>
      <c r="AY242" s="442"/>
      <c r="AZ242" s="442"/>
      <c r="BA242" s="442"/>
      <c r="BB242" s="442"/>
      <c r="BC242" s="442"/>
      <c r="BD242" s="402"/>
      <c r="BE242" s="402"/>
      <c r="BF242" s="402"/>
      <c r="BG242" s="402"/>
      <c r="BH242" s="402"/>
      <c r="BI242" s="402"/>
      <c r="BJ242" s="402"/>
      <c r="BK242" s="402"/>
      <c r="BL242" s="402"/>
      <c r="BM242" s="402"/>
      <c r="BN242" s="402"/>
      <c r="BO242" s="402"/>
      <c r="BP242" s="402"/>
      <c r="BQ242" s="402"/>
      <c r="BR242" s="402"/>
      <c r="BS242" s="402"/>
      <c r="BT242" s="439"/>
      <c r="BU242" s="439"/>
      <c r="BV242" s="439"/>
      <c r="BW242" s="439"/>
      <c r="BX242" s="439"/>
      <c r="BY242" s="439"/>
      <c r="BZ242" s="439"/>
      <c r="CA242" s="439"/>
      <c r="CB242" s="439"/>
      <c r="CC242" s="439"/>
      <c r="CD242" s="439"/>
      <c r="CE242" s="439"/>
      <c r="CF242" s="439"/>
      <c r="CG242" s="439"/>
      <c r="CH242" s="439"/>
      <c r="CI242" s="439"/>
      <c r="CJ242" s="440"/>
      <c r="CK242" s="440"/>
      <c r="CL242" s="440"/>
      <c r="CM242" s="440"/>
      <c r="CN242" s="440"/>
      <c r="CO242" s="440"/>
      <c r="CP242" s="440"/>
      <c r="CQ242" s="440"/>
      <c r="CR242" s="440"/>
      <c r="CS242" s="440"/>
      <c r="CT242" s="440"/>
      <c r="CU242" s="440"/>
      <c r="CV242" s="440"/>
      <c r="CW242" s="440"/>
      <c r="CX242" s="440"/>
      <c r="CY242" s="440"/>
      <c r="CZ242" s="440"/>
      <c r="DA242" s="441"/>
    </row>
    <row r="243" spans="1:105" ht="16.5" customHeight="1" hidden="1">
      <c r="A243" s="368" t="s">
        <v>261</v>
      </c>
      <c r="B243" s="369"/>
      <c r="C243" s="369"/>
      <c r="D243" s="369"/>
      <c r="E243" s="369"/>
      <c r="F243" s="369"/>
      <c r="G243" s="369"/>
      <c r="H243" s="442"/>
      <c r="I243" s="442"/>
      <c r="J243" s="442"/>
      <c r="K243" s="442"/>
      <c r="L243" s="442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  <c r="AA243" s="442"/>
      <c r="AB243" s="442"/>
      <c r="AC243" s="442"/>
      <c r="AD243" s="442"/>
      <c r="AE243" s="442"/>
      <c r="AF243" s="442"/>
      <c r="AG243" s="442"/>
      <c r="AH243" s="442"/>
      <c r="AI243" s="442"/>
      <c r="AJ243" s="442"/>
      <c r="AK243" s="442"/>
      <c r="AL243" s="442"/>
      <c r="AM243" s="442"/>
      <c r="AN243" s="442"/>
      <c r="AO243" s="442"/>
      <c r="AP243" s="442"/>
      <c r="AQ243" s="442"/>
      <c r="AR243" s="442"/>
      <c r="AS243" s="442"/>
      <c r="AT243" s="442"/>
      <c r="AU243" s="442"/>
      <c r="AV243" s="442"/>
      <c r="AW243" s="442"/>
      <c r="AX243" s="442"/>
      <c r="AY243" s="442"/>
      <c r="AZ243" s="442"/>
      <c r="BA243" s="442"/>
      <c r="BB243" s="442"/>
      <c r="BC243" s="442"/>
      <c r="BD243" s="402"/>
      <c r="BE243" s="402"/>
      <c r="BF243" s="402"/>
      <c r="BG243" s="402"/>
      <c r="BH243" s="402"/>
      <c r="BI243" s="402"/>
      <c r="BJ243" s="402"/>
      <c r="BK243" s="402"/>
      <c r="BL243" s="402"/>
      <c r="BM243" s="402"/>
      <c r="BN243" s="402"/>
      <c r="BO243" s="402"/>
      <c r="BP243" s="402"/>
      <c r="BQ243" s="402"/>
      <c r="BR243" s="402"/>
      <c r="BS243" s="402"/>
      <c r="BT243" s="439"/>
      <c r="BU243" s="439"/>
      <c r="BV243" s="439"/>
      <c r="BW243" s="439"/>
      <c r="BX243" s="439"/>
      <c r="BY243" s="439"/>
      <c r="BZ243" s="439"/>
      <c r="CA243" s="439"/>
      <c r="CB243" s="439"/>
      <c r="CC243" s="439"/>
      <c r="CD243" s="439"/>
      <c r="CE243" s="439"/>
      <c r="CF243" s="439"/>
      <c r="CG243" s="439"/>
      <c r="CH243" s="439"/>
      <c r="CI243" s="439"/>
      <c r="CJ243" s="440"/>
      <c r="CK243" s="440"/>
      <c r="CL243" s="440"/>
      <c r="CM243" s="440"/>
      <c r="CN243" s="440"/>
      <c r="CO243" s="440"/>
      <c r="CP243" s="440"/>
      <c r="CQ243" s="440"/>
      <c r="CR243" s="440"/>
      <c r="CS243" s="440"/>
      <c r="CT243" s="440"/>
      <c r="CU243" s="440"/>
      <c r="CV243" s="440"/>
      <c r="CW243" s="440"/>
      <c r="CX243" s="440"/>
      <c r="CY243" s="440"/>
      <c r="CZ243" s="440"/>
      <c r="DA243" s="441"/>
    </row>
    <row r="244" spans="1:105" ht="16.5" customHeight="1" hidden="1" thickBot="1">
      <c r="A244" s="424"/>
      <c r="B244" s="425"/>
      <c r="C244" s="425"/>
      <c r="D244" s="425"/>
      <c r="E244" s="425"/>
      <c r="F244" s="425"/>
      <c r="G244" s="425"/>
      <c r="H244" s="426" t="s">
        <v>291</v>
      </c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  <c r="U244" s="426"/>
      <c r="V244" s="426"/>
      <c r="W244" s="426"/>
      <c r="X244" s="426"/>
      <c r="Y244" s="426"/>
      <c r="Z244" s="426"/>
      <c r="AA244" s="426"/>
      <c r="AB244" s="426"/>
      <c r="AC244" s="426"/>
      <c r="AD244" s="426"/>
      <c r="AE244" s="426"/>
      <c r="AF244" s="426"/>
      <c r="AG244" s="426"/>
      <c r="AH244" s="426"/>
      <c r="AI244" s="426"/>
      <c r="AJ244" s="426"/>
      <c r="AK244" s="426"/>
      <c r="AL244" s="426"/>
      <c r="AM244" s="426"/>
      <c r="AN244" s="426"/>
      <c r="AO244" s="426"/>
      <c r="AP244" s="426"/>
      <c r="AQ244" s="426"/>
      <c r="AR244" s="426"/>
      <c r="AS244" s="426"/>
      <c r="AT244" s="426"/>
      <c r="AU244" s="426"/>
      <c r="AV244" s="426"/>
      <c r="AW244" s="426"/>
      <c r="AX244" s="426"/>
      <c r="AY244" s="426"/>
      <c r="AZ244" s="426"/>
      <c r="BA244" s="426"/>
      <c r="BB244" s="426"/>
      <c r="BC244" s="427"/>
      <c r="BD244" s="431">
        <v>198</v>
      </c>
      <c r="BE244" s="431"/>
      <c r="BF244" s="431"/>
      <c r="BG244" s="431"/>
      <c r="BH244" s="431"/>
      <c r="BI244" s="431"/>
      <c r="BJ244" s="431"/>
      <c r="BK244" s="431"/>
      <c r="BL244" s="431"/>
      <c r="BM244" s="431"/>
      <c r="BN244" s="431"/>
      <c r="BO244" s="431"/>
      <c r="BP244" s="431"/>
      <c r="BQ244" s="431"/>
      <c r="BR244" s="431"/>
      <c r="BS244" s="431"/>
      <c r="BT244" s="431" t="s">
        <v>124</v>
      </c>
      <c r="BU244" s="431"/>
      <c r="BV244" s="431"/>
      <c r="BW244" s="431"/>
      <c r="BX244" s="431"/>
      <c r="BY244" s="431"/>
      <c r="BZ244" s="431"/>
      <c r="CA244" s="431"/>
      <c r="CB244" s="431"/>
      <c r="CC244" s="431"/>
      <c r="CD244" s="431"/>
      <c r="CE244" s="431"/>
      <c r="CF244" s="431"/>
      <c r="CG244" s="431"/>
      <c r="CH244" s="431"/>
      <c r="CI244" s="431"/>
      <c r="CJ244" s="513">
        <f>CJ237+CJ238+CJ239+CJ240+CJ241</f>
        <v>0</v>
      </c>
      <c r="CK244" s="513"/>
      <c r="CL244" s="513"/>
      <c r="CM244" s="513"/>
      <c r="CN244" s="513"/>
      <c r="CO244" s="513"/>
      <c r="CP244" s="513"/>
      <c r="CQ244" s="513"/>
      <c r="CR244" s="513"/>
      <c r="CS244" s="513"/>
      <c r="CT244" s="513"/>
      <c r="CU244" s="513"/>
      <c r="CV244" s="513"/>
      <c r="CW244" s="513"/>
      <c r="CX244" s="513"/>
      <c r="CY244" s="513"/>
      <c r="CZ244" s="513"/>
      <c r="DA244" s="514"/>
    </row>
    <row r="245" spans="1:105" ht="16.5" customHeight="1" hidden="1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0"/>
    </row>
    <row r="246" spans="1:105" ht="18.75" customHeight="1" thickBot="1">
      <c r="A246" s="560" t="s">
        <v>277</v>
      </c>
      <c r="B246" s="560"/>
      <c r="C246" s="560"/>
      <c r="D246" s="560"/>
      <c r="E246" s="560"/>
      <c r="F246" s="560"/>
      <c r="G246" s="560"/>
      <c r="H246" s="560"/>
      <c r="I246" s="560"/>
      <c r="J246" s="560"/>
      <c r="K246" s="560"/>
      <c r="L246" s="560"/>
      <c r="M246" s="560"/>
      <c r="N246" s="560"/>
      <c r="O246" s="560"/>
      <c r="P246" s="560"/>
      <c r="Q246" s="560"/>
      <c r="R246" s="560"/>
      <c r="S246" s="560"/>
      <c r="T246" s="560"/>
      <c r="U246" s="560"/>
      <c r="V246" s="560"/>
      <c r="W246" s="560"/>
      <c r="X246" s="560"/>
      <c r="Y246" s="560"/>
      <c r="Z246" s="560"/>
      <c r="AA246" s="560"/>
      <c r="AB246" s="560"/>
      <c r="AC246" s="560"/>
      <c r="AD246" s="560"/>
      <c r="AE246" s="560"/>
      <c r="AF246" s="560"/>
      <c r="AG246" s="560"/>
      <c r="AH246" s="560"/>
      <c r="AI246" s="560"/>
      <c r="AJ246" s="560"/>
      <c r="AK246" s="560"/>
      <c r="AL246" s="560"/>
      <c r="AM246" s="560"/>
      <c r="AN246" s="560"/>
      <c r="AO246" s="560"/>
      <c r="AP246" s="560"/>
      <c r="AQ246" s="560"/>
      <c r="AR246" s="560"/>
      <c r="AS246" s="560"/>
      <c r="AT246" s="560"/>
      <c r="AU246" s="560"/>
      <c r="AV246" s="560"/>
      <c r="AW246" s="560"/>
      <c r="AX246" s="560"/>
      <c r="AY246" s="560"/>
      <c r="AZ246" s="560"/>
      <c r="BA246" s="560"/>
      <c r="BB246" s="560"/>
      <c r="BC246" s="560"/>
      <c r="BD246" s="560"/>
      <c r="BE246" s="560"/>
      <c r="BF246" s="560"/>
      <c r="BG246" s="560"/>
      <c r="BH246" s="560"/>
      <c r="BI246" s="560"/>
      <c r="BJ246" s="560"/>
      <c r="BK246" s="560"/>
      <c r="BL246" s="560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</row>
    <row r="247" spans="1:105" s="30" customFormat="1" ht="30" customHeight="1">
      <c r="A247" s="381" t="s">
        <v>133</v>
      </c>
      <c r="B247" s="382"/>
      <c r="C247" s="382"/>
      <c r="D247" s="382"/>
      <c r="E247" s="382"/>
      <c r="F247" s="382"/>
      <c r="G247" s="383"/>
      <c r="H247" s="384" t="s">
        <v>44</v>
      </c>
      <c r="I247" s="382"/>
      <c r="J247" s="382"/>
      <c r="K247" s="382"/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  <c r="Z247" s="382"/>
      <c r="AA247" s="382"/>
      <c r="AB247" s="382"/>
      <c r="AC247" s="382"/>
      <c r="AD247" s="382"/>
      <c r="AE247" s="382"/>
      <c r="AF247" s="382"/>
      <c r="AG247" s="382"/>
      <c r="AH247" s="382"/>
      <c r="AI247" s="382"/>
      <c r="AJ247" s="382"/>
      <c r="AK247" s="382"/>
      <c r="AL247" s="382"/>
      <c r="AM247" s="382"/>
      <c r="AN247" s="382"/>
      <c r="AO247" s="382"/>
      <c r="AP247" s="382"/>
      <c r="AQ247" s="382"/>
      <c r="AR247" s="382"/>
      <c r="AS247" s="382"/>
      <c r="AT247" s="382"/>
      <c r="AU247" s="382"/>
      <c r="AV247" s="382"/>
      <c r="AW247" s="382"/>
      <c r="AX247" s="382"/>
      <c r="AY247" s="382"/>
      <c r="AZ247" s="382"/>
      <c r="BA247" s="382"/>
      <c r="BB247" s="382"/>
      <c r="BC247" s="383"/>
      <c r="BD247" s="384" t="s">
        <v>61</v>
      </c>
      <c r="BE247" s="382"/>
      <c r="BF247" s="382"/>
      <c r="BG247" s="382"/>
      <c r="BH247" s="382"/>
      <c r="BI247" s="382"/>
      <c r="BJ247" s="382"/>
      <c r="BK247" s="382"/>
      <c r="BL247" s="382"/>
      <c r="BM247" s="382"/>
      <c r="BN247" s="382"/>
      <c r="BO247" s="382"/>
      <c r="BP247" s="382"/>
      <c r="BQ247" s="382"/>
      <c r="BR247" s="382"/>
      <c r="BS247" s="383"/>
      <c r="BT247" s="384" t="s">
        <v>64</v>
      </c>
      <c r="BU247" s="382"/>
      <c r="BV247" s="382"/>
      <c r="BW247" s="382"/>
      <c r="BX247" s="382"/>
      <c r="BY247" s="382"/>
      <c r="BZ247" s="382"/>
      <c r="CA247" s="382"/>
      <c r="CB247" s="382"/>
      <c r="CC247" s="382"/>
      <c r="CD247" s="382"/>
      <c r="CE247" s="382"/>
      <c r="CF247" s="382"/>
      <c r="CG247" s="382"/>
      <c r="CH247" s="382"/>
      <c r="CI247" s="383"/>
      <c r="CJ247" s="384" t="s">
        <v>181</v>
      </c>
      <c r="CK247" s="382"/>
      <c r="CL247" s="382"/>
      <c r="CM247" s="382"/>
      <c r="CN247" s="382"/>
      <c r="CO247" s="382"/>
      <c r="CP247" s="382"/>
      <c r="CQ247" s="382"/>
      <c r="CR247" s="382"/>
      <c r="CS247" s="382"/>
      <c r="CT247" s="382"/>
      <c r="CU247" s="382"/>
      <c r="CV247" s="382"/>
      <c r="CW247" s="382"/>
      <c r="CX247" s="382"/>
      <c r="CY247" s="382"/>
      <c r="CZ247" s="382"/>
      <c r="DA247" s="502"/>
    </row>
    <row r="248" spans="1:105" s="31" customFormat="1" ht="12.75">
      <c r="A248" s="385"/>
      <c r="B248" s="386"/>
      <c r="C248" s="386"/>
      <c r="D248" s="386"/>
      <c r="E248" s="386"/>
      <c r="F248" s="386"/>
      <c r="G248" s="386"/>
      <c r="H248" s="386">
        <v>1</v>
      </c>
      <c r="I248" s="386"/>
      <c r="J248" s="386"/>
      <c r="K248" s="386"/>
      <c r="L248" s="386"/>
      <c r="M248" s="386"/>
      <c r="N248" s="386"/>
      <c r="O248" s="386"/>
      <c r="P248" s="386"/>
      <c r="Q248" s="386"/>
      <c r="R248" s="386"/>
      <c r="S248" s="386"/>
      <c r="T248" s="386"/>
      <c r="U248" s="386"/>
      <c r="V248" s="386"/>
      <c r="W248" s="386"/>
      <c r="X248" s="386"/>
      <c r="Y248" s="386"/>
      <c r="Z248" s="386"/>
      <c r="AA248" s="386"/>
      <c r="AB248" s="386"/>
      <c r="AC248" s="386"/>
      <c r="AD248" s="386"/>
      <c r="AE248" s="386"/>
      <c r="AF248" s="386"/>
      <c r="AG248" s="386"/>
      <c r="AH248" s="386"/>
      <c r="AI248" s="386"/>
      <c r="AJ248" s="386"/>
      <c r="AK248" s="386"/>
      <c r="AL248" s="386"/>
      <c r="AM248" s="386"/>
      <c r="AN248" s="386"/>
      <c r="AO248" s="386"/>
      <c r="AP248" s="386"/>
      <c r="AQ248" s="386"/>
      <c r="AR248" s="386"/>
      <c r="AS248" s="386"/>
      <c r="AT248" s="386"/>
      <c r="AU248" s="386"/>
      <c r="AV248" s="386"/>
      <c r="AW248" s="386"/>
      <c r="AX248" s="386"/>
      <c r="AY248" s="386"/>
      <c r="AZ248" s="386"/>
      <c r="BA248" s="386"/>
      <c r="BB248" s="386"/>
      <c r="BC248" s="386"/>
      <c r="BD248" s="386">
        <v>2</v>
      </c>
      <c r="BE248" s="386"/>
      <c r="BF248" s="386"/>
      <c r="BG248" s="386"/>
      <c r="BH248" s="386"/>
      <c r="BI248" s="386"/>
      <c r="BJ248" s="386"/>
      <c r="BK248" s="386"/>
      <c r="BL248" s="386"/>
      <c r="BM248" s="386"/>
      <c r="BN248" s="386"/>
      <c r="BO248" s="386"/>
      <c r="BP248" s="386"/>
      <c r="BQ248" s="386"/>
      <c r="BR248" s="386"/>
      <c r="BS248" s="386"/>
      <c r="BT248" s="386">
        <v>3</v>
      </c>
      <c r="BU248" s="386"/>
      <c r="BV248" s="386"/>
      <c r="BW248" s="386"/>
      <c r="BX248" s="386"/>
      <c r="BY248" s="386"/>
      <c r="BZ248" s="386"/>
      <c r="CA248" s="386"/>
      <c r="CB248" s="386"/>
      <c r="CC248" s="386"/>
      <c r="CD248" s="386"/>
      <c r="CE248" s="386"/>
      <c r="CF248" s="386"/>
      <c r="CG248" s="386"/>
      <c r="CH248" s="386"/>
      <c r="CI248" s="386"/>
      <c r="CJ248" s="386">
        <v>4</v>
      </c>
      <c r="CK248" s="386"/>
      <c r="CL248" s="386"/>
      <c r="CM248" s="386"/>
      <c r="CN248" s="386"/>
      <c r="CO248" s="386"/>
      <c r="CP248" s="386"/>
      <c r="CQ248" s="386"/>
      <c r="CR248" s="386"/>
      <c r="CS248" s="386"/>
      <c r="CT248" s="386"/>
      <c r="CU248" s="386"/>
      <c r="CV248" s="386"/>
      <c r="CW248" s="386"/>
      <c r="CX248" s="386"/>
      <c r="CY248" s="386"/>
      <c r="CZ248" s="386"/>
      <c r="DA248" s="503"/>
    </row>
    <row r="249" spans="1:105" s="31" customFormat="1" ht="12.75" hidden="1">
      <c r="A249" s="368" t="s">
        <v>147</v>
      </c>
      <c r="B249" s="369"/>
      <c r="C249" s="369"/>
      <c r="D249" s="369"/>
      <c r="E249" s="369"/>
      <c r="F249" s="369"/>
      <c r="G249" s="369"/>
      <c r="H249" s="442" t="s">
        <v>355</v>
      </c>
      <c r="I249" s="442"/>
      <c r="J249" s="442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F249" s="442"/>
      <c r="AG249" s="442"/>
      <c r="AH249" s="442"/>
      <c r="AI249" s="442"/>
      <c r="AJ249" s="442"/>
      <c r="AK249" s="442"/>
      <c r="AL249" s="442"/>
      <c r="AM249" s="442"/>
      <c r="AN249" s="442"/>
      <c r="AO249" s="442"/>
      <c r="AP249" s="442"/>
      <c r="AQ249" s="442"/>
      <c r="AR249" s="442"/>
      <c r="AS249" s="442"/>
      <c r="AT249" s="442"/>
      <c r="AU249" s="442"/>
      <c r="AV249" s="442"/>
      <c r="AW249" s="442"/>
      <c r="AX249" s="442"/>
      <c r="AY249" s="442"/>
      <c r="AZ249" s="442"/>
      <c r="BA249" s="442"/>
      <c r="BB249" s="442"/>
      <c r="BC249" s="442"/>
      <c r="BD249" s="402">
        <v>1</v>
      </c>
      <c r="BE249" s="402"/>
      <c r="BF249" s="402"/>
      <c r="BG249" s="402"/>
      <c r="BH249" s="402"/>
      <c r="BI249" s="402"/>
      <c r="BJ249" s="402"/>
      <c r="BK249" s="402"/>
      <c r="BL249" s="402"/>
      <c r="BM249" s="402"/>
      <c r="BN249" s="402"/>
      <c r="BO249" s="402"/>
      <c r="BP249" s="402"/>
      <c r="BQ249" s="402"/>
      <c r="BR249" s="402"/>
      <c r="BS249" s="402"/>
      <c r="BT249" s="439">
        <v>0</v>
      </c>
      <c r="BU249" s="439"/>
      <c r="BV249" s="439"/>
      <c r="BW249" s="439"/>
      <c r="BX249" s="439"/>
      <c r="BY249" s="439"/>
      <c r="BZ249" s="439"/>
      <c r="CA249" s="439"/>
      <c r="CB249" s="439"/>
      <c r="CC249" s="439"/>
      <c r="CD249" s="439"/>
      <c r="CE249" s="439"/>
      <c r="CF249" s="439"/>
      <c r="CG249" s="439"/>
      <c r="CH249" s="439"/>
      <c r="CI249" s="439"/>
      <c r="CJ249" s="440">
        <f>BD249*BT249</f>
        <v>0</v>
      </c>
      <c r="CK249" s="440"/>
      <c r="CL249" s="440"/>
      <c r="CM249" s="440"/>
      <c r="CN249" s="440"/>
      <c r="CO249" s="440"/>
      <c r="CP249" s="440"/>
      <c r="CQ249" s="440"/>
      <c r="CR249" s="440"/>
      <c r="CS249" s="440"/>
      <c r="CT249" s="440"/>
      <c r="CU249" s="440"/>
      <c r="CV249" s="440"/>
      <c r="CW249" s="440"/>
      <c r="CX249" s="440"/>
      <c r="CY249" s="440"/>
      <c r="CZ249" s="440"/>
      <c r="DA249" s="441"/>
    </row>
    <row r="250" spans="1:105" s="32" customFormat="1" ht="15" customHeight="1" hidden="1">
      <c r="A250" s="368" t="s">
        <v>151</v>
      </c>
      <c r="B250" s="369"/>
      <c r="C250" s="369"/>
      <c r="D250" s="369"/>
      <c r="E250" s="369"/>
      <c r="F250" s="369"/>
      <c r="G250" s="369"/>
      <c r="H250" s="442" t="s">
        <v>319</v>
      </c>
      <c r="I250" s="442"/>
      <c r="J250" s="442"/>
      <c r="K250" s="442"/>
      <c r="L250" s="442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  <c r="AA250" s="442"/>
      <c r="AB250" s="442"/>
      <c r="AC250" s="442"/>
      <c r="AD250" s="442"/>
      <c r="AE250" s="442"/>
      <c r="AF250" s="442"/>
      <c r="AG250" s="442"/>
      <c r="AH250" s="442"/>
      <c r="AI250" s="442"/>
      <c r="AJ250" s="442"/>
      <c r="AK250" s="442"/>
      <c r="AL250" s="442"/>
      <c r="AM250" s="442"/>
      <c r="AN250" s="442"/>
      <c r="AO250" s="442"/>
      <c r="AP250" s="442"/>
      <c r="AQ250" s="442"/>
      <c r="AR250" s="442"/>
      <c r="AS250" s="442"/>
      <c r="AT250" s="442"/>
      <c r="AU250" s="442"/>
      <c r="AV250" s="442"/>
      <c r="AW250" s="442"/>
      <c r="AX250" s="442"/>
      <c r="AY250" s="442"/>
      <c r="AZ250" s="442"/>
      <c r="BA250" s="442"/>
      <c r="BB250" s="442"/>
      <c r="BC250" s="442"/>
      <c r="BD250" s="402">
        <v>2</v>
      </c>
      <c r="BE250" s="402"/>
      <c r="BF250" s="402"/>
      <c r="BG250" s="402"/>
      <c r="BH250" s="402"/>
      <c r="BI250" s="402"/>
      <c r="BJ250" s="402"/>
      <c r="BK250" s="402"/>
      <c r="BL250" s="402"/>
      <c r="BM250" s="402"/>
      <c r="BN250" s="402"/>
      <c r="BO250" s="402"/>
      <c r="BP250" s="402"/>
      <c r="BQ250" s="402"/>
      <c r="BR250" s="402"/>
      <c r="BS250" s="402"/>
      <c r="BT250" s="439">
        <v>0</v>
      </c>
      <c r="BU250" s="439"/>
      <c r="BV250" s="439"/>
      <c r="BW250" s="439"/>
      <c r="BX250" s="439"/>
      <c r="BY250" s="439"/>
      <c r="BZ250" s="439"/>
      <c r="CA250" s="439"/>
      <c r="CB250" s="439"/>
      <c r="CC250" s="439"/>
      <c r="CD250" s="439"/>
      <c r="CE250" s="439"/>
      <c r="CF250" s="439"/>
      <c r="CG250" s="439"/>
      <c r="CH250" s="439"/>
      <c r="CI250" s="439"/>
      <c r="CJ250" s="440">
        <f>BD250*BT250</f>
        <v>0</v>
      </c>
      <c r="CK250" s="440"/>
      <c r="CL250" s="440"/>
      <c r="CM250" s="440"/>
      <c r="CN250" s="440"/>
      <c r="CO250" s="440"/>
      <c r="CP250" s="440"/>
      <c r="CQ250" s="440"/>
      <c r="CR250" s="440"/>
      <c r="CS250" s="440"/>
      <c r="CT250" s="440"/>
      <c r="CU250" s="440"/>
      <c r="CV250" s="440"/>
      <c r="CW250" s="440"/>
      <c r="CX250" s="440"/>
      <c r="CY250" s="440"/>
      <c r="CZ250" s="440"/>
      <c r="DA250" s="441"/>
    </row>
    <row r="251" spans="1:105" s="32" customFormat="1" ht="15" customHeight="1" hidden="1">
      <c r="A251" s="368" t="s">
        <v>157</v>
      </c>
      <c r="B251" s="369"/>
      <c r="C251" s="369"/>
      <c r="D251" s="369"/>
      <c r="E251" s="369"/>
      <c r="F251" s="369"/>
      <c r="G251" s="369"/>
      <c r="H251" s="442" t="s">
        <v>354</v>
      </c>
      <c r="I251" s="442"/>
      <c r="J251" s="442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  <c r="AA251" s="442"/>
      <c r="AB251" s="442"/>
      <c r="AC251" s="442"/>
      <c r="AD251" s="442"/>
      <c r="AE251" s="442"/>
      <c r="AF251" s="442"/>
      <c r="AG251" s="442"/>
      <c r="AH251" s="442"/>
      <c r="AI251" s="442"/>
      <c r="AJ251" s="442"/>
      <c r="AK251" s="442"/>
      <c r="AL251" s="442"/>
      <c r="AM251" s="442"/>
      <c r="AN251" s="442"/>
      <c r="AO251" s="442"/>
      <c r="AP251" s="442"/>
      <c r="AQ251" s="442"/>
      <c r="AR251" s="442"/>
      <c r="AS251" s="442"/>
      <c r="AT251" s="442"/>
      <c r="AU251" s="442"/>
      <c r="AV251" s="442"/>
      <c r="AW251" s="442"/>
      <c r="AX251" s="442"/>
      <c r="AY251" s="442"/>
      <c r="AZ251" s="442"/>
      <c r="BA251" s="442"/>
      <c r="BB251" s="442"/>
      <c r="BC251" s="442"/>
      <c r="BD251" s="402">
        <v>1</v>
      </c>
      <c r="BE251" s="402"/>
      <c r="BF251" s="402"/>
      <c r="BG251" s="402"/>
      <c r="BH251" s="402"/>
      <c r="BI251" s="402"/>
      <c r="BJ251" s="402"/>
      <c r="BK251" s="402"/>
      <c r="BL251" s="402"/>
      <c r="BM251" s="402"/>
      <c r="BN251" s="402"/>
      <c r="BO251" s="402"/>
      <c r="BP251" s="402"/>
      <c r="BQ251" s="402"/>
      <c r="BR251" s="402"/>
      <c r="BS251" s="402"/>
      <c r="BT251" s="439">
        <v>0</v>
      </c>
      <c r="BU251" s="439"/>
      <c r="BV251" s="439"/>
      <c r="BW251" s="439"/>
      <c r="BX251" s="439"/>
      <c r="BY251" s="439"/>
      <c r="BZ251" s="439"/>
      <c r="CA251" s="439"/>
      <c r="CB251" s="439"/>
      <c r="CC251" s="439"/>
      <c r="CD251" s="439"/>
      <c r="CE251" s="439"/>
      <c r="CF251" s="439"/>
      <c r="CG251" s="439"/>
      <c r="CH251" s="439"/>
      <c r="CI251" s="439"/>
      <c r="CJ251" s="440">
        <f>BD251*BT251</f>
        <v>0</v>
      </c>
      <c r="CK251" s="440"/>
      <c r="CL251" s="440"/>
      <c r="CM251" s="440"/>
      <c r="CN251" s="440"/>
      <c r="CO251" s="440"/>
      <c r="CP251" s="440"/>
      <c r="CQ251" s="440"/>
      <c r="CR251" s="440"/>
      <c r="CS251" s="440"/>
      <c r="CT251" s="440"/>
      <c r="CU251" s="440"/>
      <c r="CV251" s="440"/>
      <c r="CW251" s="440"/>
      <c r="CX251" s="440"/>
      <c r="CY251" s="440"/>
      <c r="CZ251" s="440"/>
      <c r="DA251" s="441"/>
    </row>
    <row r="252" spans="1:105" s="32" customFormat="1" ht="15" customHeight="1">
      <c r="A252" s="433" t="s">
        <v>147</v>
      </c>
      <c r="B252" s="434"/>
      <c r="C252" s="434"/>
      <c r="D252" s="434"/>
      <c r="E252" s="434"/>
      <c r="F252" s="434"/>
      <c r="G252" s="435"/>
      <c r="H252" s="455" t="s">
        <v>292</v>
      </c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  <c r="S252" s="456"/>
      <c r="T252" s="456"/>
      <c r="U252" s="456"/>
      <c r="V252" s="456"/>
      <c r="W252" s="456"/>
      <c r="X252" s="456"/>
      <c r="Y252" s="456"/>
      <c r="Z252" s="456"/>
      <c r="AA252" s="456"/>
      <c r="AB252" s="456"/>
      <c r="AC252" s="456"/>
      <c r="AD252" s="456"/>
      <c r="AE252" s="456"/>
      <c r="AF252" s="456"/>
      <c r="AG252" s="456"/>
      <c r="AH252" s="456"/>
      <c r="AI252" s="456"/>
      <c r="AJ252" s="456"/>
      <c r="AK252" s="456"/>
      <c r="AL252" s="456"/>
      <c r="AM252" s="456"/>
      <c r="AN252" s="456"/>
      <c r="AO252" s="456"/>
      <c r="AP252" s="456"/>
      <c r="AQ252" s="456"/>
      <c r="AR252" s="456"/>
      <c r="AS252" s="456"/>
      <c r="AT252" s="456"/>
      <c r="AU252" s="456"/>
      <c r="AV252" s="456"/>
      <c r="AW252" s="456"/>
      <c r="AX252" s="456"/>
      <c r="AY252" s="456"/>
      <c r="AZ252" s="456"/>
      <c r="BA252" s="456"/>
      <c r="BB252" s="456"/>
      <c r="BC252" s="457"/>
      <c r="BD252" s="402">
        <v>226</v>
      </c>
      <c r="BE252" s="402"/>
      <c r="BF252" s="402"/>
      <c r="BG252" s="402"/>
      <c r="BH252" s="402"/>
      <c r="BI252" s="402"/>
      <c r="BJ252" s="402"/>
      <c r="BK252" s="402"/>
      <c r="BL252" s="402"/>
      <c r="BM252" s="402"/>
      <c r="BN252" s="402"/>
      <c r="BO252" s="402"/>
      <c r="BP252" s="402"/>
      <c r="BQ252" s="402"/>
      <c r="BR252" s="402"/>
      <c r="BS252" s="402"/>
      <c r="BT252" s="439">
        <v>5731.77</v>
      </c>
      <c r="BU252" s="439"/>
      <c r="BV252" s="439"/>
      <c r="BW252" s="439"/>
      <c r="BX252" s="439"/>
      <c r="BY252" s="439"/>
      <c r="BZ252" s="439"/>
      <c r="CA252" s="439"/>
      <c r="CB252" s="439"/>
      <c r="CC252" s="439"/>
      <c r="CD252" s="439"/>
      <c r="CE252" s="439"/>
      <c r="CF252" s="439"/>
      <c r="CG252" s="439"/>
      <c r="CH252" s="439"/>
      <c r="CI252" s="439"/>
      <c r="CJ252" s="440">
        <f>BD252*BT252+0.14</f>
        <v>1295380.16</v>
      </c>
      <c r="CK252" s="440"/>
      <c r="CL252" s="440"/>
      <c r="CM252" s="440"/>
      <c r="CN252" s="440"/>
      <c r="CO252" s="440"/>
      <c r="CP252" s="440"/>
      <c r="CQ252" s="440"/>
      <c r="CR252" s="440"/>
      <c r="CS252" s="440"/>
      <c r="CT252" s="440"/>
      <c r="CU252" s="440"/>
      <c r="CV252" s="440"/>
      <c r="CW252" s="440"/>
      <c r="CX252" s="440"/>
      <c r="CY252" s="440"/>
      <c r="CZ252" s="440"/>
      <c r="DA252" s="441"/>
    </row>
    <row r="253" spans="1:105" s="32" customFormat="1" ht="15" customHeight="1">
      <c r="A253" s="505"/>
      <c r="B253" s="463"/>
      <c r="C253" s="463"/>
      <c r="D253" s="463"/>
      <c r="E253" s="463"/>
      <c r="F253" s="463"/>
      <c r="G253" s="464"/>
      <c r="H253" s="468"/>
      <c r="I253" s="469"/>
      <c r="J253" s="469"/>
      <c r="K253" s="469"/>
      <c r="L253" s="469"/>
      <c r="M253" s="469"/>
      <c r="N253" s="469"/>
      <c r="O253" s="469"/>
      <c r="P253" s="469"/>
      <c r="Q253" s="469"/>
      <c r="R253" s="469"/>
      <c r="S253" s="469"/>
      <c r="T253" s="469"/>
      <c r="U253" s="469"/>
      <c r="V253" s="469"/>
      <c r="W253" s="469"/>
      <c r="X253" s="469"/>
      <c r="Y253" s="469"/>
      <c r="Z253" s="469"/>
      <c r="AA253" s="469"/>
      <c r="AB253" s="469"/>
      <c r="AC253" s="469"/>
      <c r="AD253" s="469"/>
      <c r="AE253" s="469"/>
      <c r="AF253" s="469"/>
      <c r="AG253" s="469"/>
      <c r="AH253" s="469"/>
      <c r="AI253" s="469"/>
      <c r="AJ253" s="469"/>
      <c r="AK253" s="469"/>
      <c r="AL253" s="469"/>
      <c r="AM253" s="469"/>
      <c r="AN253" s="469"/>
      <c r="AO253" s="469"/>
      <c r="AP253" s="469"/>
      <c r="AQ253" s="469"/>
      <c r="AR253" s="469"/>
      <c r="AS253" s="469"/>
      <c r="AT253" s="469"/>
      <c r="AU253" s="469"/>
      <c r="AV253" s="469"/>
      <c r="AW253" s="469"/>
      <c r="AX253" s="469"/>
      <c r="AY253" s="469"/>
      <c r="AZ253" s="469"/>
      <c r="BA253" s="469"/>
      <c r="BB253" s="469"/>
      <c r="BC253" s="470"/>
      <c r="BD253" s="402">
        <v>80</v>
      </c>
      <c r="BE253" s="402"/>
      <c r="BF253" s="402"/>
      <c r="BG253" s="402"/>
      <c r="BH253" s="402"/>
      <c r="BI253" s="402"/>
      <c r="BJ253" s="402"/>
      <c r="BK253" s="402"/>
      <c r="BL253" s="402"/>
      <c r="BM253" s="402"/>
      <c r="BN253" s="402"/>
      <c r="BO253" s="402"/>
      <c r="BP253" s="402"/>
      <c r="BQ253" s="402"/>
      <c r="BR253" s="402"/>
      <c r="BS253" s="402"/>
      <c r="BT253" s="439">
        <v>5717.96</v>
      </c>
      <c r="BU253" s="439"/>
      <c r="BV253" s="439"/>
      <c r="BW253" s="439"/>
      <c r="BX253" s="439"/>
      <c r="BY253" s="439"/>
      <c r="BZ253" s="439"/>
      <c r="CA253" s="439"/>
      <c r="CB253" s="439"/>
      <c r="CC253" s="439"/>
      <c r="CD253" s="439"/>
      <c r="CE253" s="439"/>
      <c r="CF253" s="439"/>
      <c r="CG253" s="439"/>
      <c r="CH253" s="439"/>
      <c r="CI253" s="439"/>
      <c r="CJ253" s="440">
        <f>BD253*BT253</f>
        <v>457436.8</v>
      </c>
      <c r="CK253" s="440"/>
      <c r="CL253" s="440"/>
      <c r="CM253" s="440"/>
      <c r="CN253" s="440"/>
      <c r="CO253" s="440"/>
      <c r="CP253" s="440"/>
      <c r="CQ253" s="440"/>
      <c r="CR253" s="440"/>
      <c r="CS253" s="440"/>
      <c r="CT253" s="440"/>
      <c r="CU253" s="440"/>
      <c r="CV253" s="440"/>
      <c r="CW253" s="440"/>
      <c r="CX253" s="440"/>
      <c r="CY253" s="440"/>
      <c r="CZ253" s="440"/>
      <c r="DA253" s="441"/>
    </row>
    <row r="254" spans="1:105" s="32" customFormat="1" ht="15" customHeight="1" hidden="1">
      <c r="A254" s="368" t="s">
        <v>260</v>
      </c>
      <c r="B254" s="369"/>
      <c r="C254" s="369"/>
      <c r="D254" s="369"/>
      <c r="E254" s="369"/>
      <c r="F254" s="369"/>
      <c r="G254" s="369"/>
      <c r="H254" s="442" t="s">
        <v>361</v>
      </c>
      <c r="I254" s="442"/>
      <c r="J254" s="442"/>
      <c r="K254" s="442"/>
      <c r="L254" s="442"/>
      <c r="M254" s="442"/>
      <c r="N254" s="442"/>
      <c r="O254" s="442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  <c r="AA254" s="442"/>
      <c r="AB254" s="442"/>
      <c r="AC254" s="442"/>
      <c r="AD254" s="442"/>
      <c r="AE254" s="442"/>
      <c r="AF254" s="442"/>
      <c r="AG254" s="442"/>
      <c r="AH254" s="442"/>
      <c r="AI254" s="442"/>
      <c r="AJ254" s="442"/>
      <c r="AK254" s="442"/>
      <c r="AL254" s="442"/>
      <c r="AM254" s="442"/>
      <c r="AN254" s="442"/>
      <c r="AO254" s="442"/>
      <c r="AP254" s="442"/>
      <c r="AQ254" s="442"/>
      <c r="AR254" s="442"/>
      <c r="AS254" s="442"/>
      <c r="AT254" s="442"/>
      <c r="AU254" s="442"/>
      <c r="AV254" s="442"/>
      <c r="AW254" s="442"/>
      <c r="AX254" s="442"/>
      <c r="AY254" s="442"/>
      <c r="AZ254" s="442"/>
      <c r="BA254" s="442"/>
      <c r="BB254" s="442"/>
      <c r="BC254" s="442"/>
      <c r="BD254" s="402">
        <v>1</v>
      </c>
      <c r="BE254" s="402"/>
      <c r="BF254" s="402"/>
      <c r="BG254" s="402"/>
      <c r="BH254" s="402"/>
      <c r="BI254" s="402"/>
      <c r="BJ254" s="402"/>
      <c r="BK254" s="402"/>
      <c r="BL254" s="402"/>
      <c r="BM254" s="402"/>
      <c r="BN254" s="402"/>
      <c r="BO254" s="402"/>
      <c r="BP254" s="402"/>
      <c r="BQ254" s="402"/>
      <c r="BR254" s="402"/>
      <c r="BS254" s="402"/>
      <c r="BT254" s="439">
        <v>0</v>
      </c>
      <c r="BU254" s="439"/>
      <c r="BV254" s="439"/>
      <c r="BW254" s="439"/>
      <c r="BX254" s="439"/>
      <c r="BY254" s="439"/>
      <c r="BZ254" s="439"/>
      <c r="CA254" s="439"/>
      <c r="CB254" s="439"/>
      <c r="CC254" s="439"/>
      <c r="CD254" s="439"/>
      <c r="CE254" s="439"/>
      <c r="CF254" s="439"/>
      <c r="CG254" s="439"/>
      <c r="CH254" s="439"/>
      <c r="CI254" s="439"/>
      <c r="CJ254" s="440">
        <f>BD254*BT254</f>
        <v>0</v>
      </c>
      <c r="CK254" s="440"/>
      <c r="CL254" s="440"/>
      <c r="CM254" s="440"/>
      <c r="CN254" s="440"/>
      <c r="CO254" s="440"/>
      <c r="CP254" s="440"/>
      <c r="CQ254" s="440"/>
      <c r="CR254" s="440"/>
      <c r="CS254" s="440"/>
      <c r="CT254" s="440"/>
      <c r="CU254" s="440"/>
      <c r="CV254" s="440"/>
      <c r="CW254" s="440"/>
      <c r="CX254" s="440"/>
      <c r="CY254" s="440"/>
      <c r="CZ254" s="440"/>
      <c r="DA254" s="441"/>
    </row>
    <row r="255" spans="1:105" s="32" customFormat="1" ht="15" customHeight="1" hidden="1">
      <c r="A255" s="368" t="s">
        <v>261</v>
      </c>
      <c r="B255" s="369"/>
      <c r="C255" s="369"/>
      <c r="D255" s="369"/>
      <c r="E255" s="369"/>
      <c r="F255" s="369"/>
      <c r="G255" s="369"/>
      <c r="H255" s="442"/>
      <c r="I255" s="442"/>
      <c r="J255" s="442"/>
      <c r="K255" s="442"/>
      <c r="L255" s="442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  <c r="AA255" s="442"/>
      <c r="AB255" s="442"/>
      <c r="AC255" s="442"/>
      <c r="AD255" s="442"/>
      <c r="AE255" s="442"/>
      <c r="AF255" s="442"/>
      <c r="AG255" s="442"/>
      <c r="AH255" s="442"/>
      <c r="AI255" s="442"/>
      <c r="AJ255" s="442"/>
      <c r="AK255" s="442"/>
      <c r="AL255" s="442"/>
      <c r="AM255" s="442"/>
      <c r="AN255" s="442"/>
      <c r="AO255" s="442"/>
      <c r="AP255" s="442"/>
      <c r="AQ255" s="442"/>
      <c r="AR255" s="442"/>
      <c r="AS255" s="442"/>
      <c r="AT255" s="442"/>
      <c r="AU255" s="442"/>
      <c r="AV255" s="442"/>
      <c r="AW255" s="442"/>
      <c r="AX255" s="442"/>
      <c r="AY255" s="442"/>
      <c r="AZ255" s="442"/>
      <c r="BA255" s="442"/>
      <c r="BB255" s="442"/>
      <c r="BC255" s="442"/>
      <c r="BD255" s="402"/>
      <c r="BE255" s="402"/>
      <c r="BF255" s="402"/>
      <c r="BG255" s="402"/>
      <c r="BH255" s="402"/>
      <c r="BI255" s="402"/>
      <c r="BJ255" s="402"/>
      <c r="BK255" s="402"/>
      <c r="BL255" s="402"/>
      <c r="BM255" s="402"/>
      <c r="BN255" s="402"/>
      <c r="BO255" s="402"/>
      <c r="BP255" s="402"/>
      <c r="BQ255" s="402"/>
      <c r="BR255" s="402"/>
      <c r="BS255" s="402"/>
      <c r="BT255" s="439"/>
      <c r="BU255" s="439"/>
      <c r="BV255" s="439"/>
      <c r="BW255" s="439"/>
      <c r="BX255" s="439"/>
      <c r="BY255" s="439"/>
      <c r="BZ255" s="439"/>
      <c r="CA255" s="439"/>
      <c r="CB255" s="439"/>
      <c r="CC255" s="439"/>
      <c r="CD255" s="439"/>
      <c r="CE255" s="439"/>
      <c r="CF255" s="439"/>
      <c r="CG255" s="439"/>
      <c r="CH255" s="439"/>
      <c r="CI255" s="439"/>
      <c r="CJ255" s="440"/>
      <c r="CK255" s="440"/>
      <c r="CL255" s="440"/>
      <c r="CM255" s="440"/>
      <c r="CN255" s="440"/>
      <c r="CO255" s="440"/>
      <c r="CP255" s="440"/>
      <c r="CQ255" s="440"/>
      <c r="CR255" s="440"/>
      <c r="CS255" s="440"/>
      <c r="CT255" s="440"/>
      <c r="CU255" s="440"/>
      <c r="CV255" s="440"/>
      <c r="CW255" s="440"/>
      <c r="CX255" s="440"/>
      <c r="CY255" s="440"/>
      <c r="CZ255" s="440"/>
      <c r="DA255" s="441"/>
    </row>
    <row r="256" spans="1:105" s="32" customFormat="1" ht="14.25" customHeight="1" thickBot="1">
      <c r="A256" s="424"/>
      <c r="B256" s="425"/>
      <c r="C256" s="425"/>
      <c r="D256" s="425"/>
      <c r="E256" s="425"/>
      <c r="F256" s="425"/>
      <c r="G256" s="425"/>
      <c r="H256" s="426" t="s">
        <v>291</v>
      </c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  <c r="U256" s="426"/>
      <c r="V256" s="426"/>
      <c r="W256" s="426"/>
      <c r="X256" s="426"/>
      <c r="Y256" s="426"/>
      <c r="Z256" s="426"/>
      <c r="AA256" s="426"/>
      <c r="AB256" s="426"/>
      <c r="AC256" s="426"/>
      <c r="AD256" s="426"/>
      <c r="AE256" s="426"/>
      <c r="AF256" s="426"/>
      <c r="AG256" s="426"/>
      <c r="AH256" s="426"/>
      <c r="AI256" s="426"/>
      <c r="AJ256" s="426"/>
      <c r="AK256" s="426"/>
      <c r="AL256" s="426"/>
      <c r="AM256" s="426"/>
      <c r="AN256" s="426"/>
      <c r="AO256" s="426"/>
      <c r="AP256" s="426"/>
      <c r="AQ256" s="426"/>
      <c r="AR256" s="426"/>
      <c r="AS256" s="426"/>
      <c r="AT256" s="426"/>
      <c r="AU256" s="426"/>
      <c r="AV256" s="426"/>
      <c r="AW256" s="426"/>
      <c r="AX256" s="426"/>
      <c r="AY256" s="426"/>
      <c r="AZ256" s="426"/>
      <c r="BA256" s="426"/>
      <c r="BB256" s="426"/>
      <c r="BC256" s="427"/>
      <c r="BD256" s="431">
        <v>306</v>
      </c>
      <c r="BE256" s="431"/>
      <c r="BF256" s="431"/>
      <c r="BG256" s="431"/>
      <c r="BH256" s="431"/>
      <c r="BI256" s="431"/>
      <c r="BJ256" s="431"/>
      <c r="BK256" s="431"/>
      <c r="BL256" s="431"/>
      <c r="BM256" s="431"/>
      <c r="BN256" s="431"/>
      <c r="BO256" s="431"/>
      <c r="BP256" s="431"/>
      <c r="BQ256" s="431"/>
      <c r="BR256" s="431"/>
      <c r="BS256" s="431"/>
      <c r="BT256" s="431" t="s">
        <v>124</v>
      </c>
      <c r="BU256" s="431"/>
      <c r="BV256" s="431"/>
      <c r="BW256" s="431"/>
      <c r="BX256" s="431"/>
      <c r="BY256" s="431"/>
      <c r="BZ256" s="431"/>
      <c r="CA256" s="431"/>
      <c r="CB256" s="431"/>
      <c r="CC256" s="431"/>
      <c r="CD256" s="431"/>
      <c r="CE256" s="431"/>
      <c r="CF256" s="431"/>
      <c r="CG256" s="431"/>
      <c r="CH256" s="431"/>
      <c r="CI256" s="431"/>
      <c r="CJ256" s="513">
        <f>CJ249+CJ250+CJ251+CJ252+CJ253+CJ254</f>
        <v>1752816.96</v>
      </c>
      <c r="CK256" s="513"/>
      <c r="CL256" s="513"/>
      <c r="CM256" s="513"/>
      <c r="CN256" s="513"/>
      <c r="CO256" s="513"/>
      <c r="CP256" s="513"/>
      <c r="CQ256" s="513"/>
      <c r="CR256" s="513"/>
      <c r="CS256" s="513"/>
      <c r="CT256" s="513"/>
      <c r="CU256" s="513"/>
      <c r="CV256" s="513"/>
      <c r="CW256" s="513"/>
      <c r="CX256" s="513"/>
      <c r="CY256" s="513"/>
      <c r="CZ256" s="513"/>
      <c r="DA256" s="514"/>
    </row>
    <row r="257" spans="1:136" ht="27" customHeight="1">
      <c r="A257" s="607" t="s">
        <v>131</v>
      </c>
      <c r="B257" s="607"/>
      <c r="C257" s="607"/>
      <c r="D257" s="607"/>
      <c r="E257" s="607"/>
      <c r="F257" s="607"/>
      <c r="G257" s="607"/>
      <c r="H257" s="607"/>
      <c r="I257" s="607"/>
      <c r="J257" s="607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  <c r="U257" s="607"/>
      <c r="V257" s="607"/>
      <c r="W257" s="607"/>
      <c r="X257" s="607"/>
      <c r="Y257" s="607"/>
      <c r="Z257" s="607"/>
      <c r="AA257" s="607"/>
      <c r="AB257" s="607"/>
      <c r="AC257" s="607"/>
      <c r="AD257" s="607"/>
      <c r="AE257" s="607"/>
      <c r="AF257" s="607"/>
      <c r="AG257" s="607"/>
      <c r="AH257" s="607"/>
      <c r="AI257" s="607"/>
      <c r="AJ257" s="607"/>
      <c r="AK257" s="607"/>
      <c r="AL257" s="607"/>
      <c r="AM257" s="607"/>
      <c r="AN257" s="607"/>
      <c r="AO257" s="607"/>
      <c r="AP257" s="608" t="s">
        <v>349</v>
      </c>
      <c r="AQ257" s="608"/>
      <c r="AR257" s="608"/>
      <c r="AS257" s="608"/>
      <c r="AT257" s="608"/>
      <c r="AU257" s="608"/>
      <c r="AV257" s="608"/>
      <c r="AW257" s="608"/>
      <c r="AX257" s="608"/>
      <c r="AY257" s="608"/>
      <c r="AZ257" s="608"/>
      <c r="BA257" s="608"/>
      <c r="BB257" s="608"/>
      <c r="BC257" s="608"/>
      <c r="BD257" s="608"/>
      <c r="BE257" s="608"/>
      <c r="BF257" s="608"/>
      <c r="BG257" s="608"/>
      <c r="BH257" s="608"/>
      <c r="BI257" s="608"/>
      <c r="BJ257" s="608"/>
      <c r="BK257" s="608"/>
      <c r="BL257" s="608"/>
      <c r="BM257" s="608"/>
      <c r="BN257" s="608"/>
      <c r="BO257" s="608"/>
      <c r="BP257" s="608"/>
      <c r="BQ257" s="608"/>
      <c r="BR257" s="608"/>
      <c r="BS257" s="608"/>
      <c r="BT257" s="608"/>
      <c r="BU257" s="608"/>
      <c r="BV257" s="608"/>
      <c r="BW257" s="608"/>
      <c r="BX257" s="608"/>
      <c r="BY257" s="608"/>
      <c r="BZ257" s="608"/>
      <c r="CA257" s="608"/>
      <c r="CB257" s="608"/>
      <c r="CC257" s="608"/>
      <c r="CD257" s="608"/>
      <c r="CE257" s="608"/>
      <c r="CF257" s="608"/>
      <c r="CG257" s="608"/>
      <c r="CH257" s="608"/>
      <c r="CI257" s="608"/>
      <c r="CJ257" s="608"/>
      <c r="CK257" s="608"/>
      <c r="CL257" s="608"/>
      <c r="CM257" s="608"/>
      <c r="CN257" s="608"/>
      <c r="CO257" s="608"/>
      <c r="CP257" s="608"/>
      <c r="CQ257" s="608"/>
      <c r="CR257" s="608"/>
      <c r="CS257" s="608"/>
      <c r="CT257" s="608"/>
      <c r="CU257" s="608"/>
      <c r="CV257" s="608"/>
      <c r="CW257" s="608"/>
      <c r="CX257" s="608"/>
      <c r="CY257" s="608"/>
      <c r="CZ257" s="608"/>
      <c r="DA257" s="124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</row>
    <row r="258" spans="1:105" ht="17.25" customHeight="1" thickBot="1">
      <c r="A258" s="560"/>
      <c r="B258" s="560"/>
      <c r="C258" s="560"/>
      <c r="D258" s="560"/>
      <c r="E258" s="560"/>
      <c r="F258" s="560"/>
      <c r="G258" s="560"/>
      <c r="H258" s="560"/>
      <c r="I258" s="560"/>
      <c r="J258" s="560"/>
      <c r="K258" s="560"/>
      <c r="L258" s="560"/>
      <c r="M258" s="560"/>
      <c r="N258" s="560"/>
      <c r="O258" s="560"/>
      <c r="P258" s="560"/>
      <c r="Q258" s="560"/>
      <c r="R258" s="560"/>
      <c r="S258" s="560"/>
      <c r="T258" s="560"/>
      <c r="U258" s="560"/>
      <c r="V258" s="560"/>
      <c r="W258" s="560"/>
      <c r="X258" s="560"/>
      <c r="Y258" s="560"/>
      <c r="Z258" s="560"/>
      <c r="AA258" s="560"/>
      <c r="AB258" s="560"/>
      <c r="AC258" s="560"/>
      <c r="AD258" s="560"/>
      <c r="AE258" s="560"/>
      <c r="AF258" s="560"/>
      <c r="AG258" s="560"/>
      <c r="AH258" s="560"/>
      <c r="AI258" s="560"/>
      <c r="AJ258" s="560"/>
      <c r="AK258" s="560"/>
      <c r="AL258" s="560"/>
      <c r="AM258" s="560"/>
      <c r="AN258" s="560"/>
      <c r="AO258" s="560"/>
      <c r="AP258" s="560"/>
      <c r="AQ258" s="560"/>
      <c r="AR258" s="560"/>
      <c r="AS258" s="560"/>
      <c r="AT258" s="560"/>
      <c r="AU258" s="560"/>
      <c r="AV258" s="560"/>
      <c r="AW258" s="560"/>
      <c r="AX258" s="560"/>
      <c r="AY258" s="560"/>
      <c r="AZ258" s="560"/>
      <c r="BA258" s="560"/>
      <c r="BB258" s="560"/>
      <c r="BC258" s="560"/>
      <c r="BD258" s="560"/>
      <c r="BE258" s="560"/>
      <c r="BF258" s="560"/>
      <c r="BG258" s="560"/>
      <c r="BH258" s="560"/>
      <c r="BI258" s="560"/>
      <c r="BJ258" s="560"/>
      <c r="BK258" s="560"/>
      <c r="BL258" s="560"/>
      <c r="BM258" s="560"/>
      <c r="BN258" s="560"/>
      <c r="BO258" s="560"/>
      <c r="BP258" s="560"/>
      <c r="BQ258" s="560"/>
      <c r="BR258" s="560"/>
      <c r="BS258" s="560"/>
      <c r="BT258" s="560"/>
      <c r="BU258" s="560"/>
      <c r="BV258" s="560"/>
      <c r="BW258" s="560"/>
      <c r="BX258" s="560"/>
      <c r="BY258" s="560"/>
      <c r="BZ258" s="560"/>
      <c r="CA258" s="560"/>
      <c r="CB258" s="560"/>
      <c r="CC258" s="560"/>
      <c r="CD258" s="560"/>
      <c r="CE258" s="560"/>
      <c r="CF258" s="560"/>
      <c r="CG258" s="560"/>
      <c r="CH258" s="560"/>
      <c r="CI258" s="560"/>
      <c r="CJ258" s="560"/>
      <c r="CK258" s="560"/>
      <c r="CL258" s="560"/>
      <c r="CM258" s="560"/>
      <c r="CN258" s="560"/>
      <c r="CO258" s="560"/>
      <c r="CP258" s="560"/>
      <c r="CQ258" s="560"/>
      <c r="CR258" s="560"/>
      <c r="CS258" s="560"/>
      <c r="CT258" s="560"/>
      <c r="CU258" s="560"/>
      <c r="CV258" s="560"/>
      <c r="CW258" s="560"/>
      <c r="CX258" s="560"/>
      <c r="CY258" s="560"/>
      <c r="CZ258" s="560"/>
      <c r="DA258" s="560"/>
    </row>
    <row r="259" spans="1:105" ht="29.25" customHeight="1">
      <c r="A259" s="520" t="s">
        <v>133</v>
      </c>
      <c r="B259" s="361"/>
      <c r="C259" s="361"/>
      <c r="D259" s="361"/>
      <c r="E259" s="361"/>
      <c r="F259" s="361"/>
      <c r="G259" s="367"/>
      <c r="H259" s="360" t="s">
        <v>44</v>
      </c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1"/>
      <c r="X259" s="361"/>
      <c r="Y259" s="361"/>
      <c r="Z259" s="361"/>
      <c r="AA259" s="361"/>
      <c r="AB259" s="361"/>
      <c r="AC259" s="361"/>
      <c r="AD259" s="361"/>
      <c r="AE259" s="361"/>
      <c r="AF259" s="361"/>
      <c r="AG259" s="361"/>
      <c r="AH259" s="361"/>
      <c r="AI259" s="361"/>
      <c r="AJ259" s="361"/>
      <c r="AK259" s="361"/>
      <c r="AL259" s="361"/>
      <c r="AM259" s="361"/>
      <c r="AN259" s="361"/>
      <c r="AO259" s="361"/>
      <c r="AP259" s="361"/>
      <c r="AQ259" s="361"/>
      <c r="AR259" s="361"/>
      <c r="AS259" s="361"/>
      <c r="AT259" s="361"/>
      <c r="AU259" s="361"/>
      <c r="AV259" s="361"/>
      <c r="AW259" s="361"/>
      <c r="AX259" s="361"/>
      <c r="AY259" s="361"/>
      <c r="AZ259" s="361"/>
      <c r="BA259" s="361"/>
      <c r="BB259" s="361"/>
      <c r="BC259" s="367"/>
      <c r="BD259" s="360" t="s">
        <v>61</v>
      </c>
      <c r="BE259" s="361"/>
      <c r="BF259" s="361"/>
      <c r="BG259" s="361"/>
      <c r="BH259" s="361"/>
      <c r="BI259" s="361"/>
      <c r="BJ259" s="361"/>
      <c r="BK259" s="361"/>
      <c r="BL259" s="361"/>
      <c r="BM259" s="361"/>
      <c r="BN259" s="361"/>
      <c r="BO259" s="361"/>
      <c r="BP259" s="361"/>
      <c r="BQ259" s="361"/>
      <c r="BR259" s="361"/>
      <c r="BS259" s="367"/>
      <c r="BT259" s="360" t="s">
        <v>64</v>
      </c>
      <c r="BU259" s="361"/>
      <c r="BV259" s="361"/>
      <c r="BW259" s="361"/>
      <c r="BX259" s="361"/>
      <c r="BY259" s="361"/>
      <c r="BZ259" s="361"/>
      <c r="CA259" s="361"/>
      <c r="CB259" s="361"/>
      <c r="CC259" s="361"/>
      <c r="CD259" s="361"/>
      <c r="CE259" s="361"/>
      <c r="CF259" s="361"/>
      <c r="CG259" s="361"/>
      <c r="CH259" s="361"/>
      <c r="CI259" s="367"/>
      <c r="CJ259" s="360" t="s">
        <v>181</v>
      </c>
      <c r="CK259" s="361"/>
      <c r="CL259" s="361"/>
      <c r="CM259" s="361"/>
      <c r="CN259" s="361"/>
      <c r="CO259" s="361"/>
      <c r="CP259" s="361"/>
      <c r="CQ259" s="361"/>
      <c r="CR259" s="361"/>
      <c r="CS259" s="361"/>
      <c r="CT259" s="361"/>
      <c r="CU259" s="361"/>
      <c r="CV259" s="361"/>
      <c r="CW259" s="361"/>
      <c r="CX259" s="361"/>
      <c r="CY259" s="361"/>
      <c r="CZ259" s="361"/>
      <c r="DA259" s="362"/>
    </row>
    <row r="260" spans="1:105" ht="15" customHeight="1">
      <c r="A260" s="403"/>
      <c r="B260" s="364"/>
      <c r="C260" s="364"/>
      <c r="D260" s="364"/>
      <c r="E260" s="364"/>
      <c r="F260" s="364"/>
      <c r="G260" s="365"/>
      <c r="H260" s="363">
        <v>1</v>
      </c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  <c r="AA260" s="364"/>
      <c r="AB260" s="364"/>
      <c r="AC260" s="364"/>
      <c r="AD260" s="364"/>
      <c r="AE260" s="364"/>
      <c r="AF260" s="364"/>
      <c r="AG260" s="364"/>
      <c r="AH260" s="364"/>
      <c r="AI260" s="364"/>
      <c r="AJ260" s="364"/>
      <c r="AK260" s="364"/>
      <c r="AL260" s="364"/>
      <c r="AM260" s="364"/>
      <c r="AN260" s="364"/>
      <c r="AO260" s="364"/>
      <c r="AP260" s="364"/>
      <c r="AQ260" s="364"/>
      <c r="AR260" s="364"/>
      <c r="AS260" s="364"/>
      <c r="AT260" s="364"/>
      <c r="AU260" s="364"/>
      <c r="AV260" s="364"/>
      <c r="AW260" s="364"/>
      <c r="AX260" s="364"/>
      <c r="AY260" s="364"/>
      <c r="AZ260" s="364"/>
      <c r="BA260" s="364"/>
      <c r="BB260" s="364"/>
      <c r="BC260" s="365"/>
      <c r="BD260" s="363">
        <v>2</v>
      </c>
      <c r="BE260" s="364"/>
      <c r="BF260" s="364"/>
      <c r="BG260" s="364"/>
      <c r="BH260" s="364"/>
      <c r="BI260" s="364"/>
      <c r="BJ260" s="364"/>
      <c r="BK260" s="364"/>
      <c r="BL260" s="364"/>
      <c r="BM260" s="364"/>
      <c r="BN260" s="364"/>
      <c r="BO260" s="364"/>
      <c r="BP260" s="364"/>
      <c r="BQ260" s="364"/>
      <c r="BR260" s="364"/>
      <c r="BS260" s="365"/>
      <c r="BT260" s="363">
        <v>3</v>
      </c>
      <c r="BU260" s="364"/>
      <c r="BV260" s="364"/>
      <c r="BW260" s="364"/>
      <c r="BX260" s="364"/>
      <c r="BY260" s="364"/>
      <c r="BZ260" s="364"/>
      <c r="CA260" s="364"/>
      <c r="CB260" s="364"/>
      <c r="CC260" s="364"/>
      <c r="CD260" s="364"/>
      <c r="CE260" s="364"/>
      <c r="CF260" s="364"/>
      <c r="CG260" s="364"/>
      <c r="CH260" s="364"/>
      <c r="CI260" s="365"/>
      <c r="CJ260" s="363">
        <v>4</v>
      </c>
      <c r="CK260" s="364"/>
      <c r="CL260" s="364"/>
      <c r="CM260" s="364"/>
      <c r="CN260" s="364"/>
      <c r="CO260" s="364"/>
      <c r="CP260" s="364"/>
      <c r="CQ260" s="364"/>
      <c r="CR260" s="364"/>
      <c r="CS260" s="364"/>
      <c r="CT260" s="364"/>
      <c r="CU260" s="364"/>
      <c r="CV260" s="364"/>
      <c r="CW260" s="364"/>
      <c r="CX260" s="364"/>
      <c r="CY260" s="364"/>
      <c r="CZ260" s="364"/>
      <c r="DA260" s="366"/>
    </row>
    <row r="261" spans="1:110" ht="17.25" customHeight="1">
      <c r="A261" s="564">
        <v>1</v>
      </c>
      <c r="B261" s="532"/>
      <c r="C261" s="532"/>
      <c r="D261" s="532"/>
      <c r="E261" s="532"/>
      <c r="F261" s="532"/>
      <c r="G261" s="533"/>
      <c r="H261" s="455" t="s">
        <v>292</v>
      </c>
      <c r="I261" s="456"/>
      <c r="J261" s="456"/>
      <c r="K261" s="456"/>
      <c r="L261" s="456"/>
      <c r="M261" s="456"/>
      <c r="N261" s="456"/>
      <c r="O261" s="456"/>
      <c r="P261" s="456"/>
      <c r="Q261" s="456"/>
      <c r="R261" s="456"/>
      <c r="S261" s="456"/>
      <c r="T261" s="456"/>
      <c r="U261" s="456"/>
      <c r="V261" s="456"/>
      <c r="W261" s="456"/>
      <c r="X261" s="456"/>
      <c r="Y261" s="456"/>
      <c r="Z261" s="456"/>
      <c r="AA261" s="456"/>
      <c r="AB261" s="456"/>
      <c r="AC261" s="456"/>
      <c r="AD261" s="456"/>
      <c r="AE261" s="456"/>
      <c r="AF261" s="456"/>
      <c r="AG261" s="456"/>
      <c r="AH261" s="456"/>
      <c r="AI261" s="456"/>
      <c r="AJ261" s="456"/>
      <c r="AK261" s="456"/>
      <c r="AL261" s="456"/>
      <c r="AM261" s="456"/>
      <c r="AN261" s="456"/>
      <c r="AO261" s="456"/>
      <c r="AP261" s="456"/>
      <c r="AQ261" s="456"/>
      <c r="AR261" s="456"/>
      <c r="AS261" s="456"/>
      <c r="AT261" s="456"/>
      <c r="AU261" s="456"/>
      <c r="AV261" s="456"/>
      <c r="AW261" s="456"/>
      <c r="AX261" s="456"/>
      <c r="AY261" s="456"/>
      <c r="AZ261" s="456"/>
      <c r="BA261" s="456"/>
      <c r="BB261" s="456"/>
      <c r="BC261" s="457"/>
      <c r="BD261" s="402">
        <v>226</v>
      </c>
      <c r="BE261" s="402"/>
      <c r="BF261" s="402"/>
      <c r="BG261" s="402"/>
      <c r="BH261" s="402"/>
      <c r="BI261" s="402"/>
      <c r="BJ261" s="402"/>
      <c r="BK261" s="402"/>
      <c r="BL261" s="402"/>
      <c r="BM261" s="402"/>
      <c r="BN261" s="402"/>
      <c r="BO261" s="402"/>
      <c r="BP261" s="402"/>
      <c r="BQ261" s="402"/>
      <c r="BR261" s="402"/>
      <c r="BS261" s="402"/>
      <c r="BT261" s="439">
        <v>9703.5</v>
      </c>
      <c r="BU261" s="439"/>
      <c r="BV261" s="439"/>
      <c r="BW261" s="439"/>
      <c r="BX261" s="439"/>
      <c r="BY261" s="439"/>
      <c r="BZ261" s="439"/>
      <c r="CA261" s="439"/>
      <c r="CB261" s="439"/>
      <c r="CC261" s="439"/>
      <c r="CD261" s="439"/>
      <c r="CE261" s="439"/>
      <c r="CF261" s="439"/>
      <c r="CG261" s="439"/>
      <c r="CH261" s="439"/>
      <c r="CI261" s="439"/>
      <c r="CJ261" s="440">
        <f>BD261*BT261</f>
        <v>2192991</v>
      </c>
      <c r="CK261" s="440"/>
      <c r="CL261" s="440"/>
      <c r="CM261" s="440"/>
      <c r="CN261" s="440"/>
      <c r="CO261" s="440"/>
      <c r="CP261" s="440"/>
      <c r="CQ261" s="440"/>
      <c r="CR261" s="440"/>
      <c r="CS261" s="440"/>
      <c r="CT261" s="440"/>
      <c r="CU261" s="440"/>
      <c r="CV261" s="440"/>
      <c r="CW261" s="440"/>
      <c r="CX261" s="440"/>
      <c r="CY261" s="440"/>
      <c r="CZ261" s="440"/>
      <c r="DA261" s="441"/>
      <c r="DF261" s="90"/>
    </row>
    <row r="262" spans="1:110" ht="17.25" customHeight="1">
      <c r="A262" s="565"/>
      <c r="B262" s="566"/>
      <c r="C262" s="566"/>
      <c r="D262" s="566"/>
      <c r="E262" s="566"/>
      <c r="F262" s="566"/>
      <c r="G262" s="567"/>
      <c r="H262" s="468"/>
      <c r="I262" s="469"/>
      <c r="J262" s="469"/>
      <c r="K262" s="469"/>
      <c r="L262" s="469"/>
      <c r="M262" s="469"/>
      <c r="N262" s="469"/>
      <c r="O262" s="469"/>
      <c r="P262" s="469"/>
      <c r="Q262" s="469"/>
      <c r="R262" s="469"/>
      <c r="S262" s="469"/>
      <c r="T262" s="469"/>
      <c r="U262" s="469"/>
      <c r="V262" s="469"/>
      <c r="W262" s="469"/>
      <c r="X262" s="469"/>
      <c r="Y262" s="469"/>
      <c r="Z262" s="469"/>
      <c r="AA262" s="469"/>
      <c r="AB262" s="469"/>
      <c r="AC262" s="469"/>
      <c r="AD262" s="469"/>
      <c r="AE262" s="469"/>
      <c r="AF262" s="469"/>
      <c r="AG262" s="469"/>
      <c r="AH262" s="469"/>
      <c r="AI262" s="469"/>
      <c r="AJ262" s="469"/>
      <c r="AK262" s="469"/>
      <c r="AL262" s="469"/>
      <c r="AM262" s="469"/>
      <c r="AN262" s="469"/>
      <c r="AO262" s="469"/>
      <c r="AP262" s="469"/>
      <c r="AQ262" s="469"/>
      <c r="AR262" s="469"/>
      <c r="AS262" s="469"/>
      <c r="AT262" s="469"/>
      <c r="AU262" s="469"/>
      <c r="AV262" s="469"/>
      <c r="AW262" s="469"/>
      <c r="AX262" s="469"/>
      <c r="AY262" s="469"/>
      <c r="AZ262" s="469"/>
      <c r="BA262" s="469"/>
      <c r="BB262" s="469"/>
      <c r="BC262" s="470"/>
      <c r="BD262" s="568">
        <v>80</v>
      </c>
      <c r="BE262" s="569"/>
      <c r="BF262" s="569"/>
      <c r="BG262" s="569"/>
      <c r="BH262" s="569"/>
      <c r="BI262" s="569"/>
      <c r="BJ262" s="569"/>
      <c r="BK262" s="569"/>
      <c r="BL262" s="569"/>
      <c r="BM262" s="569"/>
      <c r="BN262" s="569"/>
      <c r="BO262" s="569"/>
      <c r="BP262" s="569"/>
      <c r="BQ262" s="569"/>
      <c r="BR262" s="569"/>
      <c r="BS262" s="570"/>
      <c r="BT262" s="348">
        <v>9703.5</v>
      </c>
      <c r="BU262" s="349"/>
      <c r="BV262" s="349"/>
      <c r="BW262" s="349"/>
      <c r="BX262" s="349"/>
      <c r="BY262" s="349"/>
      <c r="BZ262" s="349"/>
      <c r="CA262" s="349"/>
      <c r="CB262" s="349"/>
      <c r="CC262" s="349"/>
      <c r="CD262" s="349"/>
      <c r="CE262" s="349"/>
      <c r="CF262" s="349"/>
      <c r="CG262" s="349"/>
      <c r="CH262" s="349"/>
      <c r="CI262" s="350"/>
      <c r="CJ262" s="222">
        <f>BD262*BT262</f>
        <v>776280</v>
      </c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4"/>
      <c r="DA262" s="105">
        <f>SUM(CJ262)</f>
        <v>776280</v>
      </c>
      <c r="DF262" s="90"/>
    </row>
    <row r="263" spans="1:105" ht="13.5" customHeight="1" thickBot="1">
      <c r="A263" s="598"/>
      <c r="B263" s="599"/>
      <c r="C263" s="599"/>
      <c r="D263" s="599"/>
      <c r="E263" s="599"/>
      <c r="F263" s="599"/>
      <c r="G263" s="600"/>
      <c r="H263" s="601" t="s">
        <v>280</v>
      </c>
      <c r="I263" s="602"/>
      <c r="J263" s="602"/>
      <c r="K263" s="602"/>
      <c r="L263" s="602"/>
      <c r="M263" s="602"/>
      <c r="N263" s="602"/>
      <c r="O263" s="602"/>
      <c r="P263" s="602"/>
      <c r="Q263" s="602"/>
      <c r="R263" s="602"/>
      <c r="S263" s="602"/>
      <c r="T263" s="602"/>
      <c r="U263" s="602"/>
      <c r="V263" s="602"/>
      <c r="W263" s="602"/>
      <c r="X263" s="602"/>
      <c r="Y263" s="602"/>
      <c r="Z263" s="602"/>
      <c r="AA263" s="602"/>
      <c r="AB263" s="602"/>
      <c r="AC263" s="602"/>
      <c r="AD263" s="602"/>
      <c r="AE263" s="602"/>
      <c r="AF263" s="602"/>
      <c r="AG263" s="602"/>
      <c r="AH263" s="602"/>
      <c r="AI263" s="602"/>
      <c r="AJ263" s="602"/>
      <c r="AK263" s="602"/>
      <c r="AL263" s="602"/>
      <c r="AM263" s="602"/>
      <c r="AN263" s="602"/>
      <c r="AO263" s="602"/>
      <c r="AP263" s="602"/>
      <c r="AQ263" s="602"/>
      <c r="AR263" s="602"/>
      <c r="AS263" s="602"/>
      <c r="AT263" s="602"/>
      <c r="AU263" s="602"/>
      <c r="AV263" s="602"/>
      <c r="AW263" s="602"/>
      <c r="AX263" s="602"/>
      <c r="AY263" s="602"/>
      <c r="AZ263" s="602"/>
      <c r="BA263" s="602"/>
      <c r="BB263" s="602"/>
      <c r="BC263" s="603"/>
      <c r="BD263" s="604">
        <v>306</v>
      </c>
      <c r="BE263" s="599"/>
      <c r="BF263" s="599"/>
      <c r="BG263" s="599"/>
      <c r="BH263" s="599"/>
      <c r="BI263" s="599"/>
      <c r="BJ263" s="599"/>
      <c r="BK263" s="599"/>
      <c r="BL263" s="599"/>
      <c r="BM263" s="599"/>
      <c r="BN263" s="599"/>
      <c r="BO263" s="599"/>
      <c r="BP263" s="599"/>
      <c r="BQ263" s="599"/>
      <c r="BR263" s="599"/>
      <c r="BS263" s="600"/>
      <c r="BT263" s="604" t="s">
        <v>124</v>
      </c>
      <c r="BU263" s="599"/>
      <c r="BV263" s="599"/>
      <c r="BW263" s="599"/>
      <c r="BX263" s="599"/>
      <c r="BY263" s="599"/>
      <c r="BZ263" s="599"/>
      <c r="CA263" s="599"/>
      <c r="CB263" s="599"/>
      <c r="CC263" s="599"/>
      <c r="CD263" s="599"/>
      <c r="CE263" s="599"/>
      <c r="CF263" s="599"/>
      <c r="CG263" s="599"/>
      <c r="CH263" s="599"/>
      <c r="CI263" s="600"/>
      <c r="CJ263" s="561">
        <f>SUM(CJ261:CJ262)</f>
        <v>2969271</v>
      </c>
      <c r="CK263" s="562"/>
      <c r="CL263" s="562"/>
      <c r="CM263" s="562"/>
      <c r="CN263" s="562"/>
      <c r="CO263" s="562"/>
      <c r="CP263" s="562"/>
      <c r="CQ263" s="562"/>
      <c r="CR263" s="562"/>
      <c r="CS263" s="562"/>
      <c r="CT263" s="562"/>
      <c r="CU263" s="562"/>
      <c r="CV263" s="562"/>
      <c r="CW263" s="562"/>
      <c r="CX263" s="562"/>
      <c r="CY263" s="562"/>
      <c r="CZ263" s="563"/>
      <c r="DA263" s="99">
        <f>SUM(CJ263)</f>
        <v>2969271</v>
      </c>
    </row>
    <row r="264" ht="12" customHeight="1" thickBot="1"/>
    <row r="265" spans="57:140" ht="12" customHeight="1">
      <c r="BE265" s="589" t="s">
        <v>293</v>
      </c>
      <c r="BF265" s="590"/>
      <c r="BG265" s="590"/>
      <c r="BH265" s="590"/>
      <c r="BI265" s="590"/>
      <c r="BJ265" s="590"/>
      <c r="BK265" s="590"/>
      <c r="BL265" s="590"/>
      <c r="BM265" s="590"/>
      <c r="BN265" s="590"/>
      <c r="BO265" s="590"/>
      <c r="BP265" s="590"/>
      <c r="BQ265" s="590"/>
      <c r="BR265" s="590"/>
      <c r="BS265" s="590"/>
      <c r="BT265" s="577"/>
      <c r="BU265" s="578"/>
      <c r="BV265" s="578"/>
      <c r="BW265" s="578"/>
      <c r="BX265" s="578"/>
      <c r="BY265" s="578"/>
      <c r="BZ265" s="578"/>
      <c r="CA265" s="578"/>
      <c r="CB265" s="578"/>
      <c r="CC265" s="578"/>
      <c r="CD265" s="578"/>
      <c r="CE265" s="578"/>
      <c r="CF265" s="578"/>
      <c r="CG265" s="578"/>
      <c r="CH265" s="578"/>
      <c r="CI265" s="579"/>
      <c r="CJ265" s="595" t="s">
        <v>276</v>
      </c>
      <c r="CK265" s="596"/>
      <c r="CL265" s="596"/>
      <c r="CM265" s="596"/>
      <c r="CN265" s="596"/>
      <c r="CO265" s="596"/>
      <c r="CP265" s="596"/>
      <c r="CQ265" s="596"/>
      <c r="CR265" s="596"/>
      <c r="CS265" s="596"/>
      <c r="CT265" s="596"/>
      <c r="CU265" s="596"/>
      <c r="CV265" s="596"/>
      <c r="CW265" s="596"/>
      <c r="CX265" s="596"/>
      <c r="CY265" s="596"/>
      <c r="CZ265" s="596"/>
      <c r="DA265" s="596"/>
      <c r="DB265" s="596"/>
      <c r="DC265" s="596"/>
      <c r="DD265" s="596"/>
      <c r="DE265" s="597"/>
      <c r="DF265" s="577" t="s">
        <v>277</v>
      </c>
      <c r="DG265" s="578"/>
      <c r="DH265" s="578"/>
      <c r="DI265" s="578"/>
      <c r="DJ265" s="578"/>
      <c r="DK265" s="578"/>
      <c r="DL265" s="578"/>
      <c r="DM265" s="578"/>
      <c r="DN265" s="578"/>
      <c r="DO265" s="578"/>
      <c r="DP265" s="578"/>
      <c r="DQ265" s="578"/>
      <c r="DR265" s="578"/>
      <c r="DS265" s="578"/>
      <c r="DT265" s="578"/>
      <c r="DU265" s="578"/>
      <c r="DV265" s="579"/>
      <c r="DW265" s="580" t="s">
        <v>294</v>
      </c>
      <c r="DX265" s="581"/>
      <c r="DY265" s="581"/>
      <c r="DZ265" s="581"/>
      <c r="EA265" s="581"/>
      <c r="EB265" s="581"/>
      <c r="EC265" s="581"/>
      <c r="ED265" s="581"/>
      <c r="EE265" s="581"/>
      <c r="EF265" s="581"/>
      <c r="EG265" s="581"/>
      <c r="EH265" s="581"/>
      <c r="EI265" s="581"/>
      <c r="EJ265" s="582"/>
    </row>
    <row r="266" spans="57:140" ht="13.5" customHeight="1">
      <c r="BE266" s="591"/>
      <c r="BF266" s="592"/>
      <c r="BG266" s="592"/>
      <c r="BH266" s="592"/>
      <c r="BI266" s="592"/>
      <c r="BJ266" s="592"/>
      <c r="BK266" s="592"/>
      <c r="BL266" s="592"/>
      <c r="BM266" s="592"/>
      <c r="BN266" s="592"/>
      <c r="BO266" s="592"/>
      <c r="BP266" s="592"/>
      <c r="BQ266" s="592"/>
      <c r="BR266" s="592"/>
      <c r="BS266" s="592"/>
      <c r="BT266" s="475" t="s">
        <v>295</v>
      </c>
      <c r="BU266" s="476"/>
      <c r="BV266" s="476"/>
      <c r="BW266" s="476"/>
      <c r="BX266" s="476"/>
      <c r="BY266" s="476"/>
      <c r="BZ266" s="476"/>
      <c r="CA266" s="476"/>
      <c r="CB266" s="476"/>
      <c r="CC266" s="476"/>
      <c r="CD266" s="476"/>
      <c r="CE266" s="476"/>
      <c r="CF266" s="476"/>
      <c r="CG266" s="476"/>
      <c r="CH266" s="476"/>
      <c r="CI266" s="477"/>
      <c r="CJ266" s="583">
        <f>CJ219+CJ244</f>
        <v>445000</v>
      </c>
      <c r="CK266" s="584"/>
      <c r="CL266" s="584"/>
      <c r="CM266" s="584"/>
      <c r="CN266" s="584"/>
      <c r="CO266" s="584"/>
      <c r="CP266" s="584"/>
      <c r="CQ266" s="584"/>
      <c r="CR266" s="584"/>
      <c r="CS266" s="584"/>
      <c r="CT266" s="584"/>
      <c r="CU266" s="584"/>
      <c r="CV266" s="584"/>
      <c r="CW266" s="584"/>
      <c r="CX266" s="584"/>
      <c r="CY266" s="584"/>
      <c r="CZ266" s="584"/>
      <c r="DA266" s="584"/>
      <c r="DB266" s="584"/>
      <c r="DC266" s="584"/>
      <c r="DD266" s="584"/>
      <c r="DE266" s="585"/>
      <c r="DF266" s="583">
        <f>CL120+CL141++CJ170+CJ188+CJ256+CJ231</f>
        <v>3994072.4600000004</v>
      </c>
      <c r="DG266" s="584"/>
      <c r="DH266" s="584"/>
      <c r="DI266" s="584"/>
      <c r="DJ266" s="584"/>
      <c r="DK266" s="584"/>
      <c r="DL266" s="584"/>
      <c r="DM266" s="584"/>
      <c r="DN266" s="584"/>
      <c r="DO266" s="584"/>
      <c r="DP266" s="584"/>
      <c r="DQ266" s="584"/>
      <c r="DR266" s="584"/>
      <c r="DS266" s="584"/>
      <c r="DT266" s="584"/>
      <c r="DU266" s="584"/>
      <c r="DV266" s="585"/>
      <c r="DW266" s="583">
        <f>CJ266+DF266</f>
        <v>4439072.460000001</v>
      </c>
      <c r="DX266" s="584"/>
      <c r="DY266" s="584"/>
      <c r="DZ266" s="584"/>
      <c r="EA266" s="584"/>
      <c r="EB266" s="584"/>
      <c r="EC266" s="584"/>
      <c r="ED266" s="584"/>
      <c r="EE266" s="584"/>
      <c r="EF266" s="584"/>
      <c r="EG266" s="584"/>
      <c r="EH266" s="584"/>
      <c r="EI266" s="584"/>
      <c r="EJ266" s="586"/>
    </row>
    <row r="267" spans="57:140" ht="15" customHeight="1">
      <c r="BE267" s="591"/>
      <c r="BF267" s="592"/>
      <c r="BG267" s="592"/>
      <c r="BH267" s="592"/>
      <c r="BI267" s="592"/>
      <c r="BJ267" s="592"/>
      <c r="BK267" s="592"/>
      <c r="BL267" s="592"/>
      <c r="BM267" s="592"/>
      <c r="BN267" s="592"/>
      <c r="BO267" s="592"/>
      <c r="BP267" s="592"/>
      <c r="BQ267" s="592"/>
      <c r="BR267" s="592"/>
      <c r="BS267" s="592"/>
      <c r="BT267" s="474" t="s">
        <v>296</v>
      </c>
      <c r="BU267" s="474"/>
      <c r="BV267" s="474"/>
      <c r="BW267" s="474"/>
      <c r="BX267" s="474"/>
      <c r="BY267" s="474"/>
      <c r="BZ267" s="474"/>
      <c r="CA267" s="474"/>
      <c r="CB267" s="474"/>
      <c r="CC267" s="474"/>
      <c r="CD267" s="474"/>
      <c r="CE267" s="474"/>
      <c r="CF267" s="474"/>
      <c r="CG267" s="474"/>
      <c r="CH267" s="474"/>
      <c r="CI267" s="474"/>
      <c r="CJ267" s="587">
        <v>0</v>
      </c>
      <c r="CK267" s="587"/>
      <c r="CL267" s="587"/>
      <c r="CM267" s="587"/>
      <c r="CN267" s="587"/>
      <c r="CO267" s="587"/>
      <c r="CP267" s="587"/>
      <c r="CQ267" s="587"/>
      <c r="CR267" s="587"/>
      <c r="CS267" s="587"/>
      <c r="CT267" s="587"/>
      <c r="CU267" s="587"/>
      <c r="CV267" s="587"/>
      <c r="CW267" s="587"/>
      <c r="CX267" s="587"/>
      <c r="CY267" s="587"/>
      <c r="CZ267" s="587"/>
      <c r="DA267" s="587"/>
      <c r="DB267" s="587"/>
      <c r="DC267" s="587"/>
      <c r="DD267" s="587"/>
      <c r="DE267" s="587"/>
      <c r="DF267" s="587">
        <f>CJ207</f>
        <v>0</v>
      </c>
      <c r="DG267" s="587"/>
      <c r="DH267" s="587"/>
      <c r="DI267" s="587"/>
      <c r="DJ267" s="587"/>
      <c r="DK267" s="587"/>
      <c r="DL267" s="587"/>
      <c r="DM267" s="587"/>
      <c r="DN267" s="587"/>
      <c r="DO267" s="587"/>
      <c r="DP267" s="587"/>
      <c r="DQ267" s="587"/>
      <c r="DR267" s="587"/>
      <c r="DS267" s="587"/>
      <c r="DT267" s="587"/>
      <c r="DU267" s="587"/>
      <c r="DV267" s="587"/>
      <c r="DW267" s="587">
        <f>CJ267+DF267</f>
        <v>0</v>
      </c>
      <c r="DX267" s="587"/>
      <c r="DY267" s="587"/>
      <c r="DZ267" s="587"/>
      <c r="EA267" s="587"/>
      <c r="EB267" s="587"/>
      <c r="EC267" s="587"/>
      <c r="ED267" s="587"/>
      <c r="EE267" s="587"/>
      <c r="EF267" s="587"/>
      <c r="EG267" s="587"/>
      <c r="EH267" s="587"/>
      <c r="EI267" s="587"/>
      <c r="EJ267" s="588"/>
    </row>
    <row r="268" spans="57:140" ht="15" customHeight="1" thickBot="1">
      <c r="BE268" s="593"/>
      <c r="BF268" s="594"/>
      <c r="BG268" s="594"/>
      <c r="BH268" s="594"/>
      <c r="BI268" s="594"/>
      <c r="BJ268" s="594"/>
      <c r="BK268" s="594"/>
      <c r="BL268" s="594"/>
      <c r="BM268" s="594"/>
      <c r="BN268" s="594"/>
      <c r="BO268" s="594"/>
      <c r="BP268" s="594"/>
      <c r="BQ268" s="594"/>
      <c r="BR268" s="594"/>
      <c r="BS268" s="594"/>
      <c r="BT268" s="571" t="s">
        <v>297</v>
      </c>
      <c r="BU268" s="571"/>
      <c r="BV268" s="571"/>
      <c r="BW268" s="571"/>
      <c r="BX268" s="571"/>
      <c r="BY268" s="571"/>
      <c r="BZ268" s="571"/>
      <c r="CA268" s="571"/>
      <c r="CB268" s="571"/>
      <c r="CC268" s="571"/>
      <c r="CD268" s="571"/>
      <c r="CE268" s="571"/>
      <c r="CF268" s="571"/>
      <c r="CG268" s="571"/>
      <c r="CH268" s="571"/>
      <c r="CI268" s="571"/>
      <c r="CJ268" s="575">
        <v>0</v>
      </c>
      <c r="CK268" s="575"/>
      <c r="CL268" s="575"/>
      <c r="CM268" s="575"/>
      <c r="CN268" s="575"/>
      <c r="CO268" s="575"/>
      <c r="CP268" s="575"/>
      <c r="CQ268" s="575"/>
      <c r="CR268" s="575"/>
      <c r="CS268" s="575"/>
      <c r="CT268" s="575"/>
      <c r="CU268" s="575"/>
      <c r="CV268" s="575"/>
      <c r="CW268" s="575"/>
      <c r="CX268" s="575"/>
      <c r="CY268" s="575"/>
      <c r="CZ268" s="575"/>
      <c r="DA268" s="575"/>
      <c r="DB268" s="575"/>
      <c r="DC268" s="575"/>
      <c r="DD268" s="575"/>
      <c r="DE268" s="575"/>
      <c r="DF268" s="575">
        <f>CJ263</f>
        <v>2969271</v>
      </c>
      <c r="DG268" s="575"/>
      <c r="DH268" s="575"/>
      <c r="DI268" s="575"/>
      <c r="DJ268" s="575"/>
      <c r="DK268" s="575"/>
      <c r="DL268" s="575"/>
      <c r="DM268" s="575"/>
      <c r="DN268" s="575"/>
      <c r="DO268" s="575"/>
      <c r="DP268" s="575"/>
      <c r="DQ268" s="575"/>
      <c r="DR268" s="575"/>
      <c r="DS268" s="575"/>
      <c r="DT268" s="575"/>
      <c r="DU268" s="575"/>
      <c r="DV268" s="575"/>
      <c r="DW268" s="575">
        <f>DF268</f>
        <v>2969271</v>
      </c>
      <c r="DX268" s="575"/>
      <c r="DY268" s="575"/>
      <c r="DZ268" s="575"/>
      <c r="EA268" s="575"/>
      <c r="EB268" s="575"/>
      <c r="EC268" s="575"/>
      <c r="ED268" s="575"/>
      <c r="EE268" s="575"/>
      <c r="EF268" s="575"/>
      <c r="EG268" s="575"/>
      <c r="EH268" s="575"/>
      <c r="EI268" s="575"/>
      <c r="EJ268" s="576"/>
    </row>
  </sheetData>
  <sheetProtection/>
  <mergeCells count="891">
    <mergeCell ref="A1:DA1"/>
    <mergeCell ref="A3:F3"/>
    <mergeCell ref="G3:AD3"/>
    <mergeCell ref="AE3:BC3"/>
    <mergeCell ref="BD3:BS3"/>
    <mergeCell ref="BT3:CI3"/>
    <mergeCell ref="CJ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8:DA8"/>
    <mergeCell ref="A10:F10"/>
    <mergeCell ref="G10:AD10"/>
    <mergeCell ref="AE10:AY10"/>
    <mergeCell ref="AZ10:BQ10"/>
    <mergeCell ref="BR10:CI10"/>
    <mergeCell ref="CJ10:DA10"/>
    <mergeCell ref="A11:F11"/>
    <mergeCell ref="G11:AD11"/>
    <mergeCell ref="AE11:AY11"/>
    <mergeCell ref="AZ11:BQ11"/>
    <mergeCell ref="BR11:CI11"/>
    <mergeCell ref="CJ11:DA11"/>
    <mergeCell ref="A12:F17"/>
    <mergeCell ref="G12:AD17"/>
    <mergeCell ref="AE12:AY12"/>
    <mergeCell ref="AZ12:BQ12"/>
    <mergeCell ref="BR12:CI12"/>
    <mergeCell ref="CJ12:DA12"/>
    <mergeCell ref="AE13:AY13"/>
    <mergeCell ref="AZ13:BQ13"/>
    <mergeCell ref="BR13:CI13"/>
    <mergeCell ref="CJ13:DA13"/>
    <mergeCell ref="AE14:AY14"/>
    <mergeCell ref="AZ14:BQ14"/>
    <mergeCell ref="BR14:CI14"/>
    <mergeCell ref="CJ14:DA14"/>
    <mergeCell ref="AE15:AY15"/>
    <mergeCell ref="AZ15:BQ15"/>
    <mergeCell ref="BR15:CI15"/>
    <mergeCell ref="CJ15:DA15"/>
    <mergeCell ref="AE16:AY16"/>
    <mergeCell ref="AZ16:BQ16"/>
    <mergeCell ref="BR16:CI16"/>
    <mergeCell ref="CJ16:DA16"/>
    <mergeCell ref="AE17:AY17"/>
    <mergeCell ref="AZ17:BQ17"/>
    <mergeCell ref="BR17:CI17"/>
    <mergeCell ref="CJ17:DA17"/>
    <mergeCell ref="A18:F18"/>
    <mergeCell ref="G18:AD18"/>
    <mergeCell ref="AE18:AY18"/>
    <mergeCell ref="AZ18:BQ18"/>
    <mergeCell ref="BR18:CI18"/>
    <mergeCell ref="CJ18:DA18"/>
    <mergeCell ref="A20:DA20"/>
    <mergeCell ref="A22:F22"/>
    <mergeCell ref="G22:BV22"/>
    <mergeCell ref="BW22:CZ22"/>
    <mergeCell ref="DB22:EF22"/>
    <mergeCell ref="A23:F23"/>
    <mergeCell ref="G23:BV23"/>
    <mergeCell ref="BW23:CL23"/>
    <mergeCell ref="CM23:DA23"/>
    <mergeCell ref="DB23:DQ23"/>
    <mergeCell ref="DR23:EF23"/>
    <mergeCell ref="A24:F24"/>
    <mergeCell ref="G24:BV24"/>
    <mergeCell ref="BW24:CL24"/>
    <mergeCell ref="CM24:DA24"/>
    <mergeCell ref="DB24:DQ24"/>
    <mergeCell ref="DR24:EF24"/>
    <mergeCell ref="A25:F25"/>
    <mergeCell ref="H25:BV25"/>
    <mergeCell ref="BW25:CL25"/>
    <mergeCell ref="CM25:DA25"/>
    <mergeCell ref="DB25:DQ25"/>
    <mergeCell ref="DR25:EF25"/>
    <mergeCell ref="A26:F27"/>
    <mergeCell ref="H26:BV26"/>
    <mergeCell ref="BW26:CL27"/>
    <mergeCell ref="CM26:DA27"/>
    <mergeCell ref="DB26:DQ27"/>
    <mergeCell ref="DR26:EF27"/>
    <mergeCell ref="H27:BV27"/>
    <mergeCell ref="A28:F28"/>
    <mergeCell ref="H28:BV28"/>
    <mergeCell ref="BW28:CL28"/>
    <mergeCell ref="CM28:DA28"/>
    <mergeCell ref="DB28:DQ28"/>
    <mergeCell ref="DR28:EF28"/>
    <mergeCell ref="A29:F29"/>
    <mergeCell ref="H29:BV29"/>
    <mergeCell ref="BW29:CL29"/>
    <mergeCell ref="CM29:DA29"/>
    <mergeCell ref="DB29:DQ29"/>
    <mergeCell ref="DR29:EF29"/>
    <mergeCell ref="A30:F30"/>
    <mergeCell ref="H30:BV30"/>
    <mergeCell ref="BW30:CL30"/>
    <mergeCell ref="CM30:DA30"/>
    <mergeCell ref="DB30:DQ30"/>
    <mergeCell ref="DR30:EF30"/>
    <mergeCell ref="A31:F32"/>
    <mergeCell ref="H31:BV31"/>
    <mergeCell ref="BW31:CL32"/>
    <mergeCell ref="CM31:DA32"/>
    <mergeCell ref="DB31:DQ32"/>
    <mergeCell ref="DR31:EF32"/>
    <mergeCell ref="H32:BV32"/>
    <mergeCell ref="A33:F33"/>
    <mergeCell ref="H33:BV33"/>
    <mergeCell ref="BW33:CL33"/>
    <mergeCell ref="CM33:DA33"/>
    <mergeCell ref="DB33:DQ33"/>
    <mergeCell ref="DR33:EF33"/>
    <mergeCell ref="A34:F34"/>
    <mergeCell ref="H34:BV34"/>
    <mergeCell ref="BW34:CL34"/>
    <mergeCell ref="CM34:DA34"/>
    <mergeCell ref="DB34:DQ34"/>
    <mergeCell ref="DR34:EF34"/>
    <mergeCell ref="A35:F35"/>
    <mergeCell ref="H35:BV35"/>
    <mergeCell ref="BW35:CL35"/>
    <mergeCell ref="CM35:DA35"/>
    <mergeCell ref="DB35:DQ35"/>
    <mergeCell ref="DR35:EF35"/>
    <mergeCell ref="A36:F36"/>
    <mergeCell ref="H36:BV36"/>
    <mergeCell ref="BW36:CL36"/>
    <mergeCell ref="CM36:DA36"/>
    <mergeCell ref="DB36:DQ36"/>
    <mergeCell ref="DR36:EF36"/>
    <mergeCell ref="A37:F37"/>
    <mergeCell ref="H37:BV37"/>
    <mergeCell ref="BW37:CL37"/>
    <mergeCell ref="CM37:DA37"/>
    <mergeCell ref="DB37:DQ37"/>
    <mergeCell ref="DR37:EF37"/>
    <mergeCell ref="A38:F38"/>
    <mergeCell ref="G38:BV38"/>
    <mergeCell ref="BW38:CL38"/>
    <mergeCell ref="CM38:CZ38"/>
    <mergeCell ref="DB38:DQ38"/>
    <mergeCell ref="DR38:EF38"/>
    <mergeCell ref="A41:DA41"/>
    <mergeCell ref="X42:DA42"/>
    <mergeCell ref="A43:AO43"/>
    <mergeCell ref="AP43:EC43"/>
    <mergeCell ref="B44:AW44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9"/>
    <mergeCell ref="H47:BC49"/>
    <mergeCell ref="BD47:BS47"/>
    <mergeCell ref="BT47:CI47"/>
    <mergeCell ref="CJ47:DA47"/>
    <mergeCell ref="BD48:BS48"/>
    <mergeCell ref="BT48:CI48"/>
    <mergeCell ref="CJ48:DA48"/>
    <mergeCell ref="BD49:BS49"/>
    <mergeCell ref="BT49:CI49"/>
    <mergeCell ref="CJ49:DA49"/>
    <mergeCell ref="BD51:BS51"/>
    <mergeCell ref="BT51:CI51"/>
    <mergeCell ref="CJ51:DA51"/>
    <mergeCell ref="BD52:BS52"/>
    <mergeCell ref="BT52:CI52"/>
    <mergeCell ref="CJ52:DA52"/>
    <mergeCell ref="A53:G53"/>
    <mergeCell ref="H53:BC53"/>
    <mergeCell ref="BD53:BS53"/>
    <mergeCell ref="BT53:CI53"/>
    <mergeCell ref="CJ53:DA53"/>
    <mergeCell ref="A50:G52"/>
    <mergeCell ref="H50:BC52"/>
    <mergeCell ref="BD50:BS50"/>
    <mergeCell ref="BT50:CI50"/>
    <mergeCell ref="CJ50:DA50"/>
    <mergeCell ref="B54:AW54"/>
    <mergeCell ref="A55:G55"/>
    <mergeCell ref="H55:BC55"/>
    <mergeCell ref="BD55:BS55"/>
    <mergeCell ref="BT55:CI55"/>
    <mergeCell ref="CJ55:DA55"/>
    <mergeCell ref="A56:G56"/>
    <mergeCell ref="H56:BC56"/>
    <mergeCell ref="BD56:BS56"/>
    <mergeCell ref="BT56:CI56"/>
    <mergeCell ref="CJ56:DA56"/>
    <mergeCell ref="A57:G59"/>
    <mergeCell ref="H57:BC59"/>
    <mergeCell ref="BD57:BS57"/>
    <mergeCell ref="BT57:CI57"/>
    <mergeCell ref="CJ57:DA57"/>
    <mergeCell ref="BD58:BS58"/>
    <mergeCell ref="BT58:CI58"/>
    <mergeCell ref="CJ58:DA58"/>
    <mergeCell ref="BD59:BS59"/>
    <mergeCell ref="BT59:CI59"/>
    <mergeCell ref="CJ59:DA59"/>
    <mergeCell ref="BD61:BS61"/>
    <mergeCell ref="BT61:CI61"/>
    <mergeCell ref="CJ61:DA61"/>
    <mergeCell ref="BD62:BS62"/>
    <mergeCell ref="BT62:CI62"/>
    <mergeCell ref="CJ62:DA62"/>
    <mergeCell ref="A63:G63"/>
    <mergeCell ref="H63:BC63"/>
    <mergeCell ref="BD63:BS63"/>
    <mergeCell ref="BT63:CI63"/>
    <mergeCell ref="CJ63:DA63"/>
    <mergeCell ref="A60:G62"/>
    <mergeCell ref="H60:BC62"/>
    <mergeCell ref="BD60:BS60"/>
    <mergeCell ref="BT60:CI60"/>
    <mergeCell ref="CJ60:DA60"/>
    <mergeCell ref="A65:DA65"/>
    <mergeCell ref="X67:DA67"/>
    <mergeCell ref="A69:AO69"/>
    <mergeCell ref="AP69:CZ69"/>
    <mergeCell ref="B70:AA70"/>
    <mergeCell ref="A72:G72"/>
    <mergeCell ref="H72:BC72"/>
    <mergeCell ref="BD72:BS72"/>
    <mergeCell ref="BT72:CD72"/>
    <mergeCell ref="CE72:DA72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BT74:CD74"/>
    <mergeCell ref="CE74:DA74"/>
    <mergeCell ref="A75:G75"/>
    <mergeCell ref="H75:BC75"/>
    <mergeCell ref="BD75:BS75"/>
    <mergeCell ref="BT75:CD75"/>
    <mergeCell ref="CE75:DA75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80:DA80"/>
    <mergeCell ref="X82:DA82"/>
    <mergeCell ref="A84:AO84"/>
    <mergeCell ref="AP84:DA84"/>
    <mergeCell ref="A86:G86"/>
    <mergeCell ref="H86:BC86"/>
    <mergeCell ref="BD86:BS86"/>
    <mergeCell ref="BT86:CI86"/>
    <mergeCell ref="CJ86:DA86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91:DA91"/>
    <mergeCell ref="X93:DA93"/>
    <mergeCell ref="FA93:FR93"/>
    <mergeCell ref="A95:AO95"/>
    <mergeCell ref="AP95:DA95"/>
    <mergeCell ref="A96:BL96"/>
    <mergeCell ref="A97:F97"/>
    <mergeCell ref="G97:AY97"/>
    <mergeCell ref="AZ97:BQ97"/>
    <mergeCell ref="BR97:CI97"/>
    <mergeCell ref="CJ97:DA97"/>
    <mergeCell ref="A98:F98"/>
    <mergeCell ref="G98:AY98"/>
    <mergeCell ref="AZ98:BQ98"/>
    <mergeCell ref="BR98:CI98"/>
    <mergeCell ref="CJ98:DA98"/>
    <mergeCell ref="A99:F102"/>
    <mergeCell ref="G99:AY102"/>
    <mergeCell ref="AZ99:BQ99"/>
    <mergeCell ref="BR99:CI99"/>
    <mergeCell ref="CJ99:DA99"/>
    <mergeCell ref="AZ100:BQ100"/>
    <mergeCell ref="BR100:CI100"/>
    <mergeCell ref="CJ100:DA100"/>
    <mergeCell ref="AZ101:BQ101"/>
    <mergeCell ref="BR101:CI101"/>
    <mergeCell ref="CJ101:DA101"/>
    <mergeCell ref="AZ102:BQ102"/>
    <mergeCell ref="BR102:CI102"/>
    <mergeCell ref="CJ102:DA102"/>
    <mergeCell ref="A103:F103"/>
    <mergeCell ref="G103:AY103"/>
    <mergeCell ref="AZ103:BQ103"/>
    <mergeCell ref="BR103:CI103"/>
    <mergeCell ref="CJ103:DA103"/>
    <mergeCell ref="A105:DA105"/>
    <mergeCell ref="X107:DA107"/>
    <mergeCell ref="A109:AO109"/>
    <mergeCell ref="AP109:DA109"/>
    <mergeCell ref="A111:DA111"/>
    <mergeCell ref="A113:AO113"/>
    <mergeCell ref="AP113:CY113"/>
    <mergeCell ref="A115:AH115"/>
    <mergeCell ref="A116:G116"/>
    <mergeCell ref="H116:AO116"/>
    <mergeCell ref="AP116:BE116"/>
    <mergeCell ref="BF116:BU116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A118:G118"/>
    <mergeCell ref="H118:AO118"/>
    <mergeCell ref="AP118:BE118"/>
    <mergeCell ref="BF118:BU118"/>
    <mergeCell ref="BV118:CK118"/>
    <mergeCell ref="CL118:DA118"/>
    <mergeCell ref="A119:G119"/>
    <mergeCell ref="H119:AO119"/>
    <mergeCell ref="AP119:BE119"/>
    <mergeCell ref="BF119:BU119"/>
    <mergeCell ref="BV119:CK119"/>
    <mergeCell ref="CL119:DA119"/>
    <mergeCell ref="A120:G120"/>
    <mergeCell ref="H120:AO120"/>
    <mergeCell ref="AP120:BE120"/>
    <mergeCell ref="BF120:BU120"/>
    <mergeCell ref="BV120:CK120"/>
    <mergeCell ref="CL120:DA120"/>
    <mergeCell ref="A123:DA123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30:DA130"/>
    <mergeCell ref="A132:AO132"/>
    <mergeCell ref="AP132:CY132"/>
    <mergeCell ref="B134:AD134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7:G137"/>
    <mergeCell ref="H137:AO137"/>
    <mergeCell ref="AP137:BE137"/>
    <mergeCell ref="BF137:BU137"/>
    <mergeCell ref="BV137:CK137"/>
    <mergeCell ref="CL137:DA137"/>
    <mergeCell ref="A138:G138"/>
    <mergeCell ref="H138:AO138"/>
    <mergeCell ref="AP138:BE138"/>
    <mergeCell ref="BF138:BU138"/>
    <mergeCell ref="BV138:CK138"/>
    <mergeCell ref="CL138:CZ138"/>
    <mergeCell ref="A139:G139"/>
    <mergeCell ref="H139:AO139"/>
    <mergeCell ref="AP139:BE139"/>
    <mergeCell ref="BF139:BU139"/>
    <mergeCell ref="BV139:CK139"/>
    <mergeCell ref="CL139:DA139"/>
    <mergeCell ref="A140:G140"/>
    <mergeCell ref="H140:AO140"/>
    <mergeCell ref="AP140:BE140"/>
    <mergeCell ref="BF140:BU140"/>
    <mergeCell ref="BV140:CK140"/>
    <mergeCell ref="CL140:CZ140"/>
    <mergeCell ref="A141:G141"/>
    <mergeCell ref="H141:AO141"/>
    <mergeCell ref="AP141:BE141"/>
    <mergeCell ref="BF141:BU141"/>
    <mergeCell ref="BV141:CK141"/>
    <mergeCell ref="CL141:DA141"/>
    <mergeCell ref="A143:DA143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50:DA150"/>
    <mergeCell ref="A152:AO152"/>
    <mergeCell ref="AP152:CZ152"/>
    <mergeCell ref="C154:AE154"/>
    <mergeCell ref="A155:G155"/>
    <mergeCell ref="H155:BC155"/>
    <mergeCell ref="BD155:BS155"/>
    <mergeCell ref="BT155:CI155"/>
    <mergeCell ref="CJ155:DA155"/>
    <mergeCell ref="A156:G156"/>
    <mergeCell ref="H156:BC156"/>
    <mergeCell ref="BD156:BS156"/>
    <mergeCell ref="BT156:CI156"/>
    <mergeCell ref="CJ156:DA156"/>
    <mergeCell ref="A157:G157"/>
    <mergeCell ref="H157:BC157"/>
    <mergeCell ref="BD157:BS157"/>
    <mergeCell ref="BT157:CI157"/>
    <mergeCell ref="CJ157:CZ157"/>
    <mergeCell ref="A158:G158"/>
    <mergeCell ref="H158:BC158"/>
    <mergeCell ref="BD158:BS158"/>
    <mergeCell ref="BT158:CI158"/>
    <mergeCell ref="CJ158:CZ158"/>
    <mergeCell ref="A159:G159"/>
    <mergeCell ref="H159:BC159"/>
    <mergeCell ref="BD159:BS159"/>
    <mergeCell ref="BT159:CI159"/>
    <mergeCell ref="CJ159:CZ159"/>
    <mergeCell ref="A160:G160"/>
    <mergeCell ref="H160:BC160"/>
    <mergeCell ref="BD160:BS160"/>
    <mergeCell ref="BT160:CI160"/>
    <mergeCell ref="CJ160:DA160"/>
    <mergeCell ref="A161:G161"/>
    <mergeCell ref="H161:BC161"/>
    <mergeCell ref="BD161:BS161"/>
    <mergeCell ref="BT161:CI161"/>
    <mergeCell ref="CJ161:CZ161"/>
    <mergeCell ref="A162:G162"/>
    <mergeCell ref="H162:BC162"/>
    <mergeCell ref="BD162:BS162"/>
    <mergeCell ref="BT162:CI162"/>
    <mergeCell ref="CJ162:CZ162"/>
    <mergeCell ref="A163:G163"/>
    <mergeCell ref="H163:BC163"/>
    <mergeCell ref="BD163:BS163"/>
    <mergeCell ref="BT163:CI163"/>
    <mergeCell ref="CJ163:CZ163"/>
    <mergeCell ref="A164:G164"/>
    <mergeCell ref="H164:BC164"/>
    <mergeCell ref="BD164:BS164"/>
    <mergeCell ref="BT164:CI164"/>
    <mergeCell ref="CJ164:CZ164"/>
    <mergeCell ref="A165:G165"/>
    <mergeCell ref="H165:BC165"/>
    <mergeCell ref="BD165:BS165"/>
    <mergeCell ref="BT165:CI165"/>
    <mergeCell ref="CJ165:CZ165"/>
    <mergeCell ref="A166:G166"/>
    <mergeCell ref="H166:BC166"/>
    <mergeCell ref="BD166:BS166"/>
    <mergeCell ref="BT166:CI166"/>
    <mergeCell ref="CJ166:CZ166"/>
    <mergeCell ref="A167:G167"/>
    <mergeCell ref="H167:BC167"/>
    <mergeCell ref="BD167:BS167"/>
    <mergeCell ref="BT167:CI167"/>
    <mergeCell ref="CJ167:CZ167"/>
    <mergeCell ref="A168:G168"/>
    <mergeCell ref="H168:BC168"/>
    <mergeCell ref="BD168:BS168"/>
    <mergeCell ref="CJ168:CZ168"/>
    <mergeCell ref="A169:G169"/>
    <mergeCell ref="H169:BC169"/>
    <mergeCell ref="BD169:BS169"/>
    <mergeCell ref="CJ169:CZ169"/>
    <mergeCell ref="A170:G170"/>
    <mergeCell ref="H170:BC170"/>
    <mergeCell ref="BD170:BS170"/>
    <mergeCell ref="BT170:CI170"/>
    <mergeCell ref="CJ170:CZ170"/>
    <mergeCell ref="A172:DA172"/>
    <mergeCell ref="A174:AO174"/>
    <mergeCell ref="AP174:CZ174"/>
    <mergeCell ref="A176:AC176"/>
    <mergeCell ref="A177:G177"/>
    <mergeCell ref="H177:BS177"/>
    <mergeCell ref="BT177:CI177"/>
    <mergeCell ref="CJ177:DA177"/>
    <mergeCell ref="A178:G178"/>
    <mergeCell ref="H178:BS178"/>
    <mergeCell ref="BT178:CI178"/>
    <mergeCell ref="CJ178:DA178"/>
    <mergeCell ref="A179:G179"/>
    <mergeCell ref="H179:BS179"/>
    <mergeCell ref="BT179:CI179"/>
    <mergeCell ref="CJ179:DA179"/>
    <mergeCell ref="A180:G180"/>
    <mergeCell ref="H180:BS180"/>
    <mergeCell ref="BT180:CI180"/>
    <mergeCell ref="CJ180:DA180"/>
    <mergeCell ref="A181:G181"/>
    <mergeCell ref="H181:BS181"/>
    <mergeCell ref="BT181:CI181"/>
    <mergeCell ref="CJ181:CZ181"/>
    <mergeCell ref="A182:G182"/>
    <mergeCell ref="H182:BS182"/>
    <mergeCell ref="BT182:CI182"/>
    <mergeCell ref="CJ182:CZ182"/>
    <mergeCell ref="A183:G183"/>
    <mergeCell ref="H183:BS183"/>
    <mergeCell ref="BT183:CI183"/>
    <mergeCell ref="CJ183:CZ183"/>
    <mergeCell ref="A184:G184"/>
    <mergeCell ref="H184:BS184"/>
    <mergeCell ref="BT184:CI184"/>
    <mergeCell ref="CJ184:CZ184"/>
    <mergeCell ref="A185:G185"/>
    <mergeCell ref="H185:BS185"/>
    <mergeCell ref="BT185:CI185"/>
    <mergeCell ref="CJ185:CZ185"/>
    <mergeCell ref="A186:G186"/>
    <mergeCell ref="H186:BS186"/>
    <mergeCell ref="BT186:CI186"/>
    <mergeCell ref="CJ186:CZ186"/>
    <mergeCell ref="A187:G187"/>
    <mergeCell ref="H187:BS187"/>
    <mergeCell ref="BT187:CI187"/>
    <mergeCell ref="CJ187:CZ187"/>
    <mergeCell ref="A188:G188"/>
    <mergeCell ref="H188:BS188"/>
    <mergeCell ref="BT188:CI188"/>
    <mergeCell ref="CJ188:CZ188"/>
    <mergeCell ref="A190:AO190"/>
    <mergeCell ref="AP190:CZ190"/>
    <mergeCell ref="A192:AC192"/>
    <mergeCell ref="A193:G193"/>
    <mergeCell ref="H193:BS193"/>
    <mergeCell ref="BT193:CI193"/>
    <mergeCell ref="CJ193:DA193"/>
    <mergeCell ref="A194:G194"/>
    <mergeCell ref="H194:BS194"/>
    <mergeCell ref="BT194:CI194"/>
    <mergeCell ref="CJ194:DA194"/>
    <mergeCell ref="A195:G195"/>
    <mergeCell ref="H195:BS195"/>
    <mergeCell ref="BT195:CI195"/>
    <mergeCell ref="CJ195:DA195"/>
    <mergeCell ref="A196:G196"/>
    <mergeCell ref="H196:BS196"/>
    <mergeCell ref="BT196:CI196"/>
    <mergeCell ref="CJ196:DA196"/>
    <mergeCell ref="A197:G197"/>
    <mergeCell ref="H197:BS197"/>
    <mergeCell ref="BT197:CI197"/>
    <mergeCell ref="CJ197:CZ197"/>
    <mergeCell ref="A198:G198"/>
    <mergeCell ref="H198:BS198"/>
    <mergeCell ref="BT198:CI198"/>
    <mergeCell ref="CJ198:CZ198"/>
    <mergeCell ref="A199:G199"/>
    <mergeCell ref="H199:BS199"/>
    <mergeCell ref="BT199:CI199"/>
    <mergeCell ref="CJ199:CZ199"/>
    <mergeCell ref="A200:G200"/>
    <mergeCell ref="H200:BS200"/>
    <mergeCell ref="BT200:CI200"/>
    <mergeCell ref="CJ200:CZ200"/>
    <mergeCell ref="A201:G201"/>
    <mergeCell ref="H201:BS201"/>
    <mergeCell ref="BT201:CI201"/>
    <mergeCell ref="CJ201:CZ201"/>
    <mergeCell ref="A202:G202"/>
    <mergeCell ref="H202:BS202"/>
    <mergeCell ref="BT202:CI202"/>
    <mergeCell ref="CJ202:CZ202"/>
    <mergeCell ref="A203:G203"/>
    <mergeCell ref="H203:BS203"/>
    <mergeCell ref="BT203:CI203"/>
    <mergeCell ref="CJ203:CZ203"/>
    <mergeCell ref="A204:G204"/>
    <mergeCell ref="H204:BS204"/>
    <mergeCell ref="BT204:CI204"/>
    <mergeCell ref="CJ204:CZ204"/>
    <mergeCell ref="A205:G205"/>
    <mergeCell ref="H205:BS205"/>
    <mergeCell ref="BT205:CI205"/>
    <mergeCell ref="CJ205:CZ205"/>
    <mergeCell ref="A206:G206"/>
    <mergeCell ref="H206:BS206"/>
    <mergeCell ref="BT206:CI206"/>
    <mergeCell ref="CJ206:CZ206"/>
    <mergeCell ref="A207:G207"/>
    <mergeCell ref="H207:BS207"/>
    <mergeCell ref="BT207:CI207"/>
    <mergeCell ref="CJ207:CZ207"/>
    <mergeCell ref="A209:DA209"/>
    <mergeCell ref="A211:AO211"/>
    <mergeCell ref="AP211:CZ211"/>
    <mergeCell ref="A212:AO212"/>
    <mergeCell ref="A213:BL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8:G218"/>
    <mergeCell ref="H218:BC218"/>
    <mergeCell ref="BD218:BS218"/>
    <mergeCell ref="BT218:CI218"/>
    <mergeCell ref="CJ218:DA218"/>
    <mergeCell ref="A219:G219"/>
    <mergeCell ref="H219:BC219"/>
    <mergeCell ref="BD219:BS219"/>
    <mergeCell ref="BT219:CI219"/>
    <mergeCell ref="CJ219:DA219"/>
    <mergeCell ref="A221:DA221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CZ225"/>
    <mergeCell ref="A226:G226"/>
    <mergeCell ref="H226:BC226"/>
    <mergeCell ref="BD226:BS226"/>
    <mergeCell ref="BT226:CI226"/>
    <mergeCell ref="CJ226:DA226"/>
    <mergeCell ref="A227:G227"/>
    <mergeCell ref="H227:BC227"/>
    <mergeCell ref="BD227:BS227"/>
    <mergeCell ref="BT227:CI227"/>
    <mergeCell ref="CJ227:DA227"/>
    <mergeCell ref="A228:G228"/>
    <mergeCell ref="H228:BC228"/>
    <mergeCell ref="BD228:BS228"/>
    <mergeCell ref="BT228:CI228"/>
    <mergeCell ref="CJ228:DA228"/>
    <mergeCell ref="A229:G229"/>
    <mergeCell ref="H229:BC229"/>
    <mergeCell ref="BD229:BS229"/>
    <mergeCell ref="BT229:CI229"/>
    <mergeCell ref="CJ229:DA229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CZ231"/>
    <mergeCell ref="A233:AO233"/>
    <mergeCell ref="A234:BL234"/>
    <mergeCell ref="A235:G235"/>
    <mergeCell ref="H235:BC235"/>
    <mergeCell ref="BD235:BS235"/>
    <mergeCell ref="BT235:CI235"/>
    <mergeCell ref="CJ235:DA235"/>
    <mergeCell ref="A236:G236"/>
    <mergeCell ref="H236:BC236"/>
    <mergeCell ref="BD236:BS236"/>
    <mergeCell ref="BT236:CI236"/>
    <mergeCell ref="CJ236:DA236"/>
    <mergeCell ref="A237:G237"/>
    <mergeCell ref="H237:BC237"/>
    <mergeCell ref="BD237:BS237"/>
    <mergeCell ref="BT237:CI237"/>
    <mergeCell ref="CJ237:DA237"/>
    <mergeCell ref="A238:G238"/>
    <mergeCell ref="H238:BC238"/>
    <mergeCell ref="BD238:BS238"/>
    <mergeCell ref="BT238:CI238"/>
    <mergeCell ref="CJ238:DA238"/>
    <mergeCell ref="A239:G239"/>
    <mergeCell ref="H239:BC239"/>
    <mergeCell ref="BD239:BS239"/>
    <mergeCell ref="BT239:CI239"/>
    <mergeCell ref="CJ239:DA239"/>
    <mergeCell ref="A240:G241"/>
    <mergeCell ref="H240:BC241"/>
    <mergeCell ref="BD240:BS240"/>
    <mergeCell ref="BT240:CI240"/>
    <mergeCell ref="CJ240:DA240"/>
    <mergeCell ref="BD241:BS241"/>
    <mergeCell ref="BT241:CI241"/>
    <mergeCell ref="CJ241:DA241"/>
    <mergeCell ref="A242:G242"/>
    <mergeCell ref="H242:BC242"/>
    <mergeCell ref="BD242:BS242"/>
    <mergeCell ref="BT242:CI242"/>
    <mergeCell ref="CJ242:DA242"/>
    <mergeCell ref="A243:G243"/>
    <mergeCell ref="H243:BC243"/>
    <mergeCell ref="BD243:BS243"/>
    <mergeCell ref="BT243:CI243"/>
    <mergeCell ref="CJ243:DA243"/>
    <mergeCell ref="A244:G244"/>
    <mergeCell ref="H244:BC244"/>
    <mergeCell ref="BD244:BS244"/>
    <mergeCell ref="BT244:CI244"/>
    <mergeCell ref="CJ244:DA244"/>
    <mergeCell ref="A246:BL246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3"/>
    <mergeCell ref="H252:BC253"/>
    <mergeCell ref="BD252:BS252"/>
    <mergeCell ref="BT252:CI252"/>
    <mergeCell ref="CJ252:DA252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5:G255"/>
    <mergeCell ref="H255:BC255"/>
    <mergeCell ref="BD255:BS255"/>
    <mergeCell ref="BT255:CI255"/>
    <mergeCell ref="CJ255:DA255"/>
    <mergeCell ref="A256:G256"/>
    <mergeCell ref="H256:BC256"/>
    <mergeCell ref="BD256:BS256"/>
    <mergeCell ref="BT256:CI256"/>
    <mergeCell ref="CJ256:DA256"/>
    <mergeCell ref="A257:AO257"/>
    <mergeCell ref="AP257:CZ257"/>
    <mergeCell ref="A258:DA258"/>
    <mergeCell ref="A259:G259"/>
    <mergeCell ref="H259:BC259"/>
    <mergeCell ref="BD259:BS259"/>
    <mergeCell ref="BT259:CI259"/>
    <mergeCell ref="CJ259:DA259"/>
    <mergeCell ref="A260:G260"/>
    <mergeCell ref="H260:BC260"/>
    <mergeCell ref="BD260:BS260"/>
    <mergeCell ref="BT260:CI260"/>
    <mergeCell ref="CJ260:DA260"/>
    <mergeCell ref="A261:G262"/>
    <mergeCell ref="H261:BC262"/>
    <mergeCell ref="BD261:BS261"/>
    <mergeCell ref="BT261:CI261"/>
    <mergeCell ref="CJ261:DA261"/>
    <mergeCell ref="BD262:BS262"/>
    <mergeCell ref="BT262:CI262"/>
    <mergeCell ref="CJ262:CZ262"/>
    <mergeCell ref="A263:G263"/>
    <mergeCell ref="H263:BC263"/>
    <mergeCell ref="BD263:BS263"/>
    <mergeCell ref="BT263:CI263"/>
    <mergeCell ref="CJ263:CZ263"/>
    <mergeCell ref="BE265:BS268"/>
    <mergeCell ref="BT265:CI265"/>
    <mergeCell ref="CJ265:DE265"/>
    <mergeCell ref="DF265:DV265"/>
    <mergeCell ref="DW265:EJ265"/>
    <mergeCell ref="BT266:CI266"/>
    <mergeCell ref="CJ266:DE266"/>
    <mergeCell ref="DF266:DV266"/>
    <mergeCell ref="DW266:EJ266"/>
    <mergeCell ref="BT267:CI267"/>
    <mergeCell ref="CJ267:DE267"/>
    <mergeCell ref="DF267:DV267"/>
    <mergeCell ref="DW267:EJ267"/>
    <mergeCell ref="BT268:CI268"/>
    <mergeCell ref="CJ268:DE268"/>
    <mergeCell ref="DF268:DV268"/>
    <mergeCell ref="DW268:EJ268"/>
  </mergeCells>
  <printOptions/>
  <pageMargins left="0.7" right="0.7" top="0.75" bottom="0.75" header="0.3" footer="0.3"/>
  <pageSetup horizontalDpi="360" verticalDpi="360" orientation="portrait" paperSize="9" scale="52" r:id="rId1"/>
  <rowBreaks count="3" manualBreakCount="3">
    <brk id="40" max="255" man="1"/>
    <brk id="103" max="255" man="1"/>
    <brk id="170" max="1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">
      <selection activeCell="A16" sqref="A16:DX16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9" customFormat="1" ht="24.75" customHeight="1">
      <c r="A2" s="208" t="s">
        <v>203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</row>
    <row r="3" spans="1:128" s="19" customFormat="1" ht="9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</row>
    <row r="4" spans="1:128" s="1" customFormat="1" ht="15" customHeight="1">
      <c r="A4" s="205" t="s">
        <v>204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</row>
    <row r="5" spans="1:128" s="1" customFormat="1" ht="27" customHeight="1">
      <c r="A5" s="206" t="s">
        <v>339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</row>
    <row r="6" spans="1:128" s="1" customFormat="1" ht="18" customHeight="1">
      <c r="A6" s="205" t="s">
        <v>205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</row>
    <row r="7" spans="1:128" s="21" customFormat="1" ht="26.25" customHeight="1">
      <c r="A7" s="204" t="s">
        <v>340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</row>
    <row r="8" spans="1:128" s="1" customFormat="1" ht="32.25" customHeight="1">
      <c r="A8" s="205" t="s">
        <v>206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</row>
    <row r="9" spans="1:128" s="1" customFormat="1" ht="27" customHeight="1">
      <c r="A9" s="206" t="s">
        <v>341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</row>
    <row r="10" spans="1:128" s="1" customFormat="1" ht="33.75" customHeight="1">
      <c r="A10" s="205" t="s">
        <v>431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</row>
    <row r="11" spans="1:128" s="1" customFormat="1" ht="16.5" customHeight="1">
      <c r="A11" s="50"/>
      <c r="B11" s="205" t="s">
        <v>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50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</row>
    <row r="12" spans="1:128" s="1" customFormat="1" ht="16.5" customHeight="1">
      <c r="A12" s="50"/>
      <c r="B12" s="205" t="s">
        <v>93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50"/>
      <c r="CX12" s="50"/>
      <c r="CY12" s="50"/>
      <c r="CZ12" s="50"/>
      <c r="DA12" s="50"/>
      <c r="DB12" s="50"/>
      <c r="DC12" s="50"/>
      <c r="DD12" s="50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</row>
    <row r="13" spans="1:128" s="1" customFormat="1" ht="16.5" customHeight="1">
      <c r="A13" s="50"/>
      <c r="B13" s="51"/>
      <c r="C13" s="51"/>
      <c r="D13" s="49"/>
      <c r="E13" s="49"/>
      <c r="F13" s="49"/>
      <c r="G13" s="49"/>
      <c r="H13" s="49"/>
      <c r="I13" s="207" t="s">
        <v>432</v>
      </c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0"/>
      <c r="CX13" s="50"/>
      <c r="CY13" s="50"/>
      <c r="CZ13" s="50"/>
      <c r="DA13" s="50"/>
      <c r="DB13" s="50"/>
      <c r="DC13" s="50"/>
      <c r="DD13" s="50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</row>
    <row r="14" spans="1:128" s="1" customFormat="1" ht="32.25" customHeight="1">
      <c r="A14" s="50"/>
      <c r="B14" s="205" t="s">
        <v>94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</row>
    <row r="15" spans="1:128" s="1" customFormat="1" ht="16.5" customHeight="1">
      <c r="A15" s="50"/>
      <c r="B15" s="51"/>
      <c r="C15" s="51"/>
      <c r="D15" s="49"/>
      <c r="E15" s="49"/>
      <c r="F15" s="49"/>
      <c r="G15" s="49"/>
      <c r="H15" s="49"/>
      <c r="I15" s="207" t="s">
        <v>102</v>
      </c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0"/>
      <c r="CX15" s="50"/>
      <c r="CY15" s="50"/>
      <c r="CZ15" s="50"/>
      <c r="DA15" s="50"/>
      <c r="DB15" s="50"/>
      <c r="DC15" s="50"/>
      <c r="DD15" s="50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</row>
    <row r="16" spans="1:128" s="1" customFormat="1" ht="30.75" customHeight="1">
      <c r="A16" s="205" t="s">
        <v>433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</row>
    <row r="17" spans="1:128" s="1" customFormat="1" ht="15">
      <c r="A17" s="50"/>
      <c r="B17" s="205" t="s">
        <v>7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5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</row>
    <row r="18" spans="1:128" s="20" customFormat="1" ht="15" customHeight="1">
      <c r="A18" s="50"/>
      <c r="B18" s="205" t="s">
        <v>351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 t="s">
        <v>434</v>
      </c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50"/>
      <c r="CW18" s="50"/>
      <c r="CX18" s="50"/>
      <c r="CY18" s="50"/>
      <c r="CZ18" s="50"/>
      <c r="DA18" s="50"/>
      <c r="DB18" s="50"/>
      <c r="DC18" s="50"/>
      <c r="DD18" s="50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</row>
    <row r="19" spans="1:128" ht="15">
      <c r="A19" s="17"/>
      <c r="B19" s="18"/>
      <c r="C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7"/>
      <c r="CX19" s="17"/>
      <c r="CY19" s="17"/>
      <c r="CZ19" s="17"/>
      <c r="DA19" s="17"/>
      <c r="DB19" s="17"/>
      <c r="DC19" s="17"/>
      <c r="DD19" s="17"/>
      <c r="DE19" s="16"/>
      <c r="DF19" s="17"/>
      <c r="DG19" s="18"/>
      <c r="DH19" s="18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</sheetData>
  <sheetProtection/>
  <mergeCells count="17"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  <mergeCell ref="A7:DX7"/>
    <mergeCell ref="A16:DX16"/>
    <mergeCell ref="A9:DX9"/>
    <mergeCell ref="A8:DX8"/>
    <mergeCell ref="A10:DD10"/>
    <mergeCell ref="I15:AK15"/>
    <mergeCell ref="B14:DX14"/>
  </mergeCells>
  <printOptions/>
  <pageMargins left="0.25" right="0.25" top="0.75" bottom="0.75" header="0.3" footer="0.3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5"/>
  <sheetViews>
    <sheetView tabSelected="1" view="pageBreakPreview" zoomScale="110" zoomScaleSheetLayoutView="110" zoomScalePageLayoutView="0" workbookViewId="0" topLeftCell="A2">
      <selection activeCell="BT14" sqref="BT14:DA14"/>
    </sheetView>
  </sheetViews>
  <sheetFormatPr defaultColWidth="0.875" defaultRowHeight="12" customHeight="1"/>
  <cols>
    <col min="1" max="16384" width="0.875" style="26" customWidth="1"/>
  </cols>
  <sheetData>
    <row r="1" ht="3" customHeight="1"/>
    <row r="2" ht="10.5" customHeight="1"/>
    <row r="3" spans="1:105" s="29" customFormat="1" ht="14.25">
      <c r="A3" s="218" t="s">
        <v>207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</row>
    <row r="4" spans="1:105" s="29" customFormat="1" ht="14.25">
      <c r="A4" s="228" t="s">
        <v>381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</row>
    <row r="5" spans="1:105" s="29" customFormat="1" ht="15">
      <c r="A5" s="229" t="s">
        <v>183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</row>
    <row r="6" spans="1:105" s="29" customFormat="1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ht="10.5" customHeight="1"/>
    <row r="8" spans="1:105" s="30" customFormat="1" ht="45" customHeight="1">
      <c r="A8" s="209" t="s">
        <v>133</v>
      </c>
      <c r="B8" s="210"/>
      <c r="C8" s="210"/>
      <c r="D8" s="210"/>
      <c r="E8" s="210"/>
      <c r="F8" s="210"/>
      <c r="G8" s="211"/>
      <c r="H8" s="209" t="s">
        <v>2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1"/>
      <c r="BT8" s="209" t="s">
        <v>208</v>
      </c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1"/>
    </row>
    <row r="9" spans="1:105" s="31" customFormat="1" ht="12.75">
      <c r="A9" s="230">
        <v>1</v>
      </c>
      <c r="B9" s="231"/>
      <c r="C9" s="231"/>
      <c r="D9" s="231"/>
      <c r="E9" s="231"/>
      <c r="F9" s="231"/>
      <c r="G9" s="232"/>
      <c r="H9" s="230">
        <v>2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2"/>
      <c r="BT9" s="230">
        <v>3</v>
      </c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2"/>
    </row>
    <row r="10" spans="1:105" s="32" customFormat="1" ht="23.25" customHeight="1">
      <c r="A10" s="215" t="s">
        <v>147</v>
      </c>
      <c r="B10" s="216"/>
      <c r="C10" s="216"/>
      <c r="D10" s="216"/>
      <c r="E10" s="216"/>
      <c r="F10" s="216"/>
      <c r="G10" s="217"/>
      <c r="H10" s="225" t="s">
        <v>80</v>
      </c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7"/>
      <c r="BT10" s="242">
        <f>BT11+BT13</f>
        <v>52436859.760000005</v>
      </c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4"/>
    </row>
    <row r="11" spans="1:105" s="32" customFormat="1" ht="30.75" customHeight="1">
      <c r="A11" s="212" t="s">
        <v>210</v>
      </c>
      <c r="B11" s="213"/>
      <c r="C11" s="213"/>
      <c r="D11" s="213"/>
      <c r="E11" s="213"/>
      <c r="F11" s="213"/>
      <c r="G11" s="214"/>
      <c r="H11" s="239" t="s">
        <v>184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1"/>
      <c r="BT11" s="222">
        <v>47196658.35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</row>
    <row r="12" spans="1:105" s="32" customFormat="1" ht="30.75" customHeight="1">
      <c r="A12" s="212" t="s">
        <v>209</v>
      </c>
      <c r="B12" s="213"/>
      <c r="C12" s="213"/>
      <c r="D12" s="213"/>
      <c r="E12" s="213"/>
      <c r="F12" s="213"/>
      <c r="G12" s="214"/>
      <c r="H12" s="219" t="s">
        <v>185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1"/>
      <c r="BT12" s="222">
        <v>26479208.47</v>
      </c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</row>
    <row r="13" spans="1:105" s="32" customFormat="1" ht="15" customHeight="1">
      <c r="A13" s="212" t="s">
        <v>211</v>
      </c>
      <c r="B13" s="213"/>
      <c r="C13" s="213"/>
      <c r="D13" s="213"/>
      <c r="E13" s="213"/>
      <c r="F13" s="213"/>
      <c r="G13" s="214"/>
      <c r="H13" s="233" t="s">
        <v>81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5"/>
      <c r="BT13" s="222">
        <v>5240201.41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</row>
    <row r="14" spans="1:105" s="32" customFormat="1" ht="30.75" customHeight="1">
      <c r="A14" s="212" t="s">
        <v>212</v>
      </c>
      <c r="B14" s="213"/>
      <c r="C14" s="213"/>
      <c r="D14" s="213"/>
      <c r="E14" s="213"/>
      <c r="F14" s="213"/>
      <c r="G14" s="214"/>
      <c r="H14" s="219" t="s">
        <v>185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1"/>
      <c r="BT14" s="222">
        <v>621280.35</v>
      </c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</row>
    <row r="15" spans="1:105" s="32" customFormat="1" ht="23.25" customHeight="1">
      <c r="A15" s="215" t="s">
        <v>213</v>
      </c>
      <c r="B15" s="216"/>
      <c r="C15" s="216"/>
      <c r="D15" s="216"/>
      <c r="E15" s="216"/>
      <c r="F15" s="216"/>
      <c r="G15" s="217"/>
      <c r="H15" s="225" t="s">
        <v>82</v>
      </c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7"/>
      <c r="BT15" s="236">
        <f>BT16+BT19+BT20+BT21</f>
        <v>35438300.09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8"/>
    </row>
    <row r="16" spans="1:105" s="32" customFormat="1" ht="30.75" customHeight="1">
      <c r="A16" s="212" t="s">
        <v>214</v>
      </c>
      <c r="B16" s="213"/>
      <c r="C16" s="213"/>
      <c r="D16" s="213"/>
      <c r="E16" s="213"/>
      <c r="F16" s="213"/>
      <c r="G16" s="214"/>
      <c r="H16" s="239" t="s">
        <v>186</v>
      </c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222">
        <f>BT17</f>
        <v>251865.04</v>
      </c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</row>
    <row r="17" spans="1:105" s="32" customFormat="1" ht="30.75" customHeight="1">
      <c r="A17" s="212" t="s">
        <v>215</v>
      </c>
      <c r="B17" s="213"/>
      <c r="C17" s="213"/>
      <c r="D17" s="213"/>
      <c r="E17" s="213"/>
      <c r="F17" s="213"/>
      <c r="G17" s="214"/>
      <c r="H17" s="219" t="s">
        <v>187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1"/>
      <c r="BT17" s="222">
        <v>251865.04</v>
      </c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4"/>
    </row>
    <row r="18" spans="1:105" s="32" customFormat="1" ht="30.75" customHeight="1">
      <c r="A18" s="212" t="s">
        <v>216</v>
      </c>
      <c r="B18" s="213"/>
      <c r="C18" s="213"/>
      <c r="D18" s="213"/>
      <c r="E18" s="213"/>
      <c r="F18" s="213"/>
      <c r="G18" s="214"/>
      <c r="H18" s="219" t="s">
        <v>188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1"/>
      <c r="BT18" s="222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4"/>
    </row>
    <row r="19" spans="1:105" s="32" customFormat="1" ht="15" customHeight="1">
      <c r="A19" s="212" t="s">
        <v>217</v>
      </c>
      <c r="B19" s="213"/>
      <c r="C19" s="213"/>
      <c r="D19" s="213"/>
      <c r="E19" s="213"/>
      <c r="F19" s="213"/>
      <c r="G19" s="214"/>
      <c r="H19" s="239" t="s">
        <v>83</v>
      </c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1"/>
      <c r="BT19" s="222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4"/>
    </row>
    <row r="20" spans="1:105" s="32" customFormat="1" ht="15" customHeight="1">
      <c r="A20" s="212" t="s">
        <v>218</v>
      </c>
      <c r="B20" s="213"/>
      <c r="C20" s="213"/>
      <c r="D20" s="213"/>
      <c r="E20" s="213"/>
      <c r="F20" s="213"/>
      <c r="G20" s="214"/>
      <c r="H20" s="239" t="s">
        <v>84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1"/>
      <c r="BT20" s="222">
        <v>35184318.03</v>
      </c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4"/>
    </row>
    <row r="21" spans="1:105" s="32" customFormat="1" ht="18.75" customHeight="1">
      <c r="A21" s="212" t="s">
        <v>219</v>
      </c>
      <c r="B21" s="213"/>
      <c r="C21" s="213"/>
      <c r="D21" s="213"/>
      <c r="E21" s="213"/>
      <c r="F21" s="213"/>
      <c r="G21" s="214"/>
      <c r="H21" s="239" t="s">
        <v>189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1"/>
      <c r="BT21" s="222">
        <v>2117.02</v>
      </c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</row>
    <row r="22" spans="1:105" s="32" customFormat="1" ht="23.25" customHeight="1">
      <c r="A22" s="215" t="s">
        <v>220</v>
      </c>
      <c r="B22" s="216"/>
      <c r="C22" s="216"/>
      <c r="D22" s="216"/>
      <c r="E22" s="216"/>
      <c r="F22" s="216"/>
      <c r="G22" s="217"/>
      <c r="H22" s="225" t="s">
        <v>85</v>
      </c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7"/>
      <c r="BT22" s="242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4"/>
    </row>
    <row r="23" spans="1:105" s="32" customFormat="1" ht="30.75" customHeight="1">
      <c r="A23" s="212" t="s">
        <v>221</v>
      </c>
      <c r="B23" s="213"/>
      <c r="C23" s="213"/>
      <c r="D23" s="213"/>
      <c r="E23" s="213"/>
      <c r="F23" s="213"/>
      <c r="G23" s="214"/>
      <c r="H23" s="239" t="s">
        <v>190</v>
      </c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1"/>
      <c r="BT23" s="245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7"/>
    </row>
    <row r="24" spans="1:105" s="32" customFormat="1" ht="23.25" customHeight="1">
      <c r="A24" s="212" t="s">
        <v>222</v>
      </c>
      <c r="B24" s="213"/>
      <c r="C24" s="213"/>
      <c r="D24" s="213"/>
      <c r="E24" s="213"/>
      <c r="F24" s="213"/>
      <c r="G24" s="214"/>
      <c r="H24" s="239" t="s">
        <v>191</v>
      </c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1"/>
      <c r="BT24" s="245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7"/>
    </row>
    <row r="25" spans="1:105" s="32" customFormat="1" ht="30.75" customHeight="1">
      <c r="A25" s="212" t="s">
        <v>223</v>
      </c>
      <c r="B25" s="213"/>
      <c r="C25" s="213"/>
      <c r="D25" s="213"/>
      <c r="E25" s="213"/>
      <c r="F25" s="213"/>
      <c r="G25" s="214"/>
      <c r="H25" s="219" t="s">
        <v>192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1"/>
      <c r="BT25" s="245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7"/>
    </row>
    <row r="26" ht="10.5" customHeight="1"/>
  </sheetData>
  <sheetProtection/>
  <mergeCells count="57">
    <mergeCell ref="H20:BS20"/>
    <mergeCell ref="A19:G19"/>
    <mergeCell ref="H19:BS19"/>
    <mergeCell ref="BT19:DA19"/>
    <mergeCell ref="H21:BS21"/>
    <mergeCell ref="BT21:DA21"/>
    <mergeCell ref="A20:G20"/>
    <mergeCell ref="BT9:DA9"/>
    <mergeCell ref="A9:G9"/>
    <mergeCell ref="BT10:DA10"/>
    <mergeCell ref="H11:BS11"/>
    <mergeCell ref="BT11:DA11"/>
    <mergeCell ref="A25:G25"/>
    <mergeCell ref="H25:BS25"/>
    <mergeCell ref="BT25:DA25"/>
    <mergeCell ref="A22:G22"/>
    <mergeCell ref="A23:G23"/>
    <mergeCell ref="BT18:DA18"/>
    <mergeCell ref="A21:G21"/>
    <mergeCell ref="A24:G24"/>
    <mergeCell ref="H22:BS22"/>
    <mergeCell ref="BT22:DA22"/>
    <mergeCell ref="H24:BS24"/>
    <mergeCell ref="BT24:DA24"/>
    <mergeCell ref="H23:BS23"/>
    <mergeCell ref="BT23:DA23"/>
    <mergeCell ref="BT20:DA20"/>
    <mergeCell ref="H14:BS14"/>
    <mergeCell ref="BT14:DA14"/>
    <mergeCell ref="A16:G16"/>
    <mergeCell ref="H16:BS16"/>
    <mergeCell ref="BT16:DA16"/>
    <mergeCell ref="A18:G18"/>
    <mergeCell ref="A17:G17"/>
    <mergeCell ref="H17:BS17"/>
    <mergeCell ref="BT17:DA17"/>
    <mergeCell ref="H18:BS18"/>
    <mergeCell ref="A5:DA5"/>
    <mergeCell ref="H8:BS8"/>
    <mergeCell ref="H9:BS9"/>
    <mergeCell ref="A15:G15"/>
    <mergeCell ref="A14:G14"/>
    <mergeCell ref="A13:G13"/>
    <mergeCell ref="H13:BS13"/>
    <mergeCell ref="BT13:DA13"/>
    <mergeCell ref="H15:BS15"/>
    <mergeCell ref="BT15:DA15"/>
    <mergeCell ref="BT8:DA8"/>
    <mergeCell ref="A12:G12"/>
    <mergeCell ref="A10:G10"/>
    <mergeCell ref="A3:DA3"/>
    <mergeCell ref="A8:G8"/>
    <mergeCell ref="H12:BS12"/>
    <mergeCell ref="BT12:DA12"/>
    <mergeCell ref="A11:G11"/>
    <mergeCell ref="H10:BS10"/>
    <mergeCell ref="A4:DA4"/>
  </mergeCells>
  <printOptions/>
  <pageMargins left="0.7" right="0.7" top="0.75" bottom="0.75" header="0.3" footer="0.3"/>
  <pageSetup horizontalDpi="360" verticalDpi="36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3"/>
  <sheetViews>
    <sheetView view="pageBreakPreview" zoomScale="80" zoomScaleNormal="90" zoomScaleSheetLayoutView="80" zoomScalePageLayoutView="0" workbookViewId="0" topLeftCell="B1">
      <selection activeCell="G44" sqref="G44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107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2539062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 customHeight="1">
      <c r="A3" s="249" t="s">
        <v>224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2" customFormat="1" ht="18" customHeight="1">
      <c r="A4" s="250" t="s">
        <v>429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ht="15">
      <c r="B5" s="10"/>
    </row>
    <row r="6" spans="2:12" s="7" customFormat="1" ht="30" customHeight="1">
      <c r="B6" s="251" t="s">
        <v>2</v>
      </c>
      <c r="C6" s="251" t="s">
        <v>3</v>
      </c>
      <c r="D6" s="251" t="s">
        <v>4</v>
      </c>
      <c r="E6" s="251" t="s">
        <v>5</v>
      </c>
      <c r="F6" s="251"/>
      <c r="G6" s="251"/>
      <c r="H6" s="251"/>
      <c r="I6" s="251"/>
      <c r="J6" s="251"/>
      <c r="K6" s="251"/>
      <c r="L6" s="251"/>
    </row>
    <row r="7" spans="2:12" s="7" customFormat="1" ht="15">
      <c r="B7" s="251"/>
      <c r="C7" s="251"/>
      <c r="D7" s="251"/>
      <c r="E7" s="251" t="s">
        <v>6</v>
      </c>
      <c r="F7" s="252" t="s">
        <v>7</v>
      </c>
      <c r="G7" s="253"/>
      <c r="H7" s="253"/>
      <c r="I7" s="253"/>
      <c r="J7" s="253"/>
      <c r="K7" s="253"/>
      <c r="L7" s="254"/>
    </row>
    <row r="8" spans="2:12" s="7" customFormat="1" ht="57.75" customHeight="1">
      <c r="B8" s="251"/>
      <c r="C8" s="251"/>
      <c r="D8" s="251"/>
      <c r="E8" s="251"/>
      <c r="F8" s="251" t="s">
        <v>105</v>
      </c>
      <c r="G8" s="251" t="s">
        <v>8</v>
      </c>
      <c r="H8" s="255" t="s">
        <v>103</v>
      </c>
      <c r="I8" s="251" t="s">
        <v>9</v>
      </c>
      <c r="J8" s="251" t="s">
        <v>10</v>
      </c>
      <c r="K8" s="251" t="s">
        <v>11</v>
      </c>
      <c r="L8" s="251"/>
    </row>
    <row r="9" spans="2:12" s="7" customFormat="1" ht="187.5" customHeight="1">
      <c r="B9" s="251"/>
      <c r="C9" s="251"/>
      <c r="D9" s="251"/>
      <c r="E9" s="251"/>
      <c r="F9" s="251"/>
      <c r="G9" s="251"/>
      <c r="H9" s="255"/>
      <c r="I9" s="251"/>
      <c r="J9" s="251"/>
      <c r="K9" s="6" t="s">
        <v>6</v>
      </c>
      <c r="L9" s="6" t="s">
        <v>12</v>
      </c>
    </row>
    <row r="10" spans="2:12" s="52" customFormat="1" ht="15"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70" t="s">
        <v>106</v>
      </c>
      <c r="H10" s="69">
        <v>6</v>
      </c>
      <c r="I10" s="69">
        <v>7</v>
      </c>
      <c r="J10" s="69">
        <v>8</v>
      </c>
      <c r="K10" s="69">
        <v>9</v>
      </c>
      <c r="L10" s="70" t="s">
        <v>79</v>
      </c>
    </row>
    <row r="11" spans="2:13" s="15" customFormat="1" ht="15">
      <c r="B11" s="5" t="s">
        <v>13</v>
      </c>
      <c r="C11" s="6">
        <v>100</v>
      </c>
      <c r="D11" s="6" t="s">
        <v>14</v>
      </c>
      <c r="E11" s="55">
        <f>F11+H11+K11</f>
        <v>41668611.38999999</v>
      </c>
      <c r="F11" s="55">
        <f>F15</f>
        <v>37481143.41</v>
      </c>
      <c r="G11" s="55"/>
      <c r="H11" s="55">
        <f>H19</f>
        <v>1365499.98</v>
      </c>
      <c r="I11" s="55"/>
      <c r="J11" s="55"/>
      <c r="K11" s="55">
        <f>K15</f>
        <v>2821968</v>
      </c>
      <c r="L11" s="55"/>
      <c r="M11" s="13"/>
    </row>
    <row r="12" spans="2:13" s="2" customFormat="1" ht="15">
      <c r="B12" s="4" t="s">
        <v>7</v>
      </c>
      <c r="C12" s="251">
        <v>110</v>
      </c>
      <c r="D12" s="256"/>
      <c r="E12" s="257"/>
      <c r="F12" s="258" t="s">
        <v>14</v>
      </c>
      <c r="G12" s="260"/>
      <c r="H12" s="258" t="s">
        <v>14</v>
      </c>
      <c r="I12" s="258" t="s">
        <v>14</v>
      </c>
      <c r="J12" s="258" t="s">
        <v>14</v>
      </c>
      <c r="K12" s="257"/>
      <c r="L12" s="258" t="s">
        <v>14</v>
      </c>
      <c r="M12" s="13"/>
    </row>
    <row r="13" spans="2:13" s="2" customFormat="1" ht="15">
      <c r="B13" s="5" t="s">
        <v>15</v>
      </c>
      <c r="C13" s="251"/>
      <c r="D13" s="256"/>
      <c r="E13" s="257"/>
      <c r="F13" s="259"/>
      <c r="G13" s="260"/>
      <c r="H13" s="259"/>
      <c r="I13" s="259"/>
      <c r="J13" s="259"/>
      <c r="K13" s="257"/>
      <c r="L13" s="259"/>
      <c r="M13" s="3"/>
    </row>
    <row r="14" spans="2:13" s="2" customFormat="1" ht="15">
      <c r="B14" s="5"/>
      <c r="C14" s="6"/>
      <c r="D14" s="53"/>
      <c r="E14" s="55"/>
      <c r="F14" s="55"/>
      <c r="G14" s="54"/>
      <c r="H14" s="55"/>
      <c r="I14" s="55"/>
      <c r="J14" s="55"/>
      <c r="K14" s="55"/>
      <c r="L14" s="55"/>
      <c r="M14" s="3"/>
    </row>
    <row r="15" spans="2:13" s="2" customFormat="1" ht="15">
      <c r="B15" s="5" t="s">
        <v>16</v>
      </c>
      <c r="C15" s="6">
        <v>120</v>
      </c>
      <c r="D15" s="6">
        <v>131</v>
      </c>
      <c r="E15" s="55"/>
      <c r="F15" s="55">
        <v>37481143.41</v>
      </c>
      <c r="G15" s="54"/>
      <c r="H15" s="6" t="s">
        <v>14</v>
      </c>
      <c r="I15" s="6" t="s">
        <v>14</v>
      </c>
      <c r="J15" s="55"/>
      <c r="K15" s="55">
        <v>2821968</v>
      </c>
      <c r="L15" s="55"/>
      <c r="M15" s="3"/>
    </row>
    <row r="16" spans="2:13" s="2" customFormat="1" ht="15">
      <c r="B16" s="5"/>
      <c r="C16" s="6"/>
      <c r="D16" s="53"/>
      <c r="E16" s="55"/>
      <c r="F16" s="55"/>
      <c r="G16" s="54"/>
      <c r="H16" s="55"/>
      <c r="I16" s="55"/>
      <c r="J16" s="55"/>
      <c r="K16" s="55"/>
      <c r="L16" s="55"/>
      <c r="M16" s="3"/>
    </row>
    <row r="17" spans="2:13" s="2" customFormat="1" ht="34.5" customHeight="1">
      <c r="B17" s="5" t="s">
        <v>17</v>
      </c>
      <c r="C17" s="6">
        <v>130</v>
      </c>
      <c r="D17" s="53"/>
      <c r="E17" s="55"/>
      <c r="F17" s="6" t="s">
        <v>14</v>
      </c>
      <c r="G17" s="54"/>
      <c r="H17" s="6" t="s">
        <v>14</v>
      </c>
      <c r="I17" s="6" t="s">
        <v>14</v>
      </c>
      <c r="J17" s="6" t="s">
        <v>14</v>
      </c>
      <c r="K17" s="55"/>
      <c r="L17" s="6" t="s">
        <v>14</v>
      </c>
      <c r="M17" s="3"/>
    </row>
    <row r="18" spans="2:13" s="2" customFormat="1" ht="81.75" customHeight="1">
      <c r="B18" s="5" t="s">
        <v>18</v>
      </c>
      <c r="C18" s="6">
        <v>140</v>
      </c>
      <c r="D18" s="53"/>
      <c r="E18" s="55"/>
      <c r="F18" s="6" t="s">
        <v>14</v>
      </c>
      <c r="G18" s="54"/>
      <c r="H18" s="6" t="s">
        <v>14</v>
      </c>
      <c r="I18" s="6" t="s">
        <v>14</v>
      </c>
      <c r="J18" s="6" t="s">
        <v>14</v>
      </c>
      <c r="K18" s="55"/>
      <c r="L18" s="6" t="s">
        <v>14</v>
      </c>
      <c r="M18" s="3"/>
    </row>
    <row r="19" spans="2:13" s="2" customFormat="1" ht="34.5" customHeight="1">
      <c r="B19" s="5" t="s">
        <v>19</v>
      </c>
      <c r="C19" s="6">
        <v>150</v>
      </c>
      <c r="D19" s="6">
        <v>152</v>
      </c>
      <c r="E19" s="55"/>
      <c r="F19" s="6" t="s">
        <v>14</v>
      </c>
      <c r="G19" s="54"/>
      <c r="H19" s="55">
        <v>1365499.98</v>
      </c>
      <c r="I19" s="55"/>
      <c r="J19" s="6" t="s">
        <v>14</v>
      </c>
      <c r="K19" s="6" t="s">
        <v>14</v>
      </c>
      <c r="L19" s="6" t="s">
        <v>14</v>
      </c>
      <c r="M19" s="3"/>
    </row>
    <row r="20" spans="2:13" s="2" customFormat="1" ht="21" customHeight="1">
      <c r="B20" s="5" t="s">
        <v>20</v>
      </c>
      <c r="C20" s="6">
        <v>160</v>
      </c>
      <c r="D20" s="53"/>
      <c r="E20" s="55"/>
      <c r="F20" s="6" t="s">
        <v>14</v>
      </c>
      <c r="G20" s="54"/>
      <c r="H20" s="6" t="s">
        <v>14</v>
      </c>
      <c r="I20" s="6" t="s">
        <v>14</v>
      </c>
      <c r="J20" s="6" t="s">
        <v>14</v>
      </c>
      <c r="K20" s="55"/>
      <c r="L20" s="55"/>
      <c r="M20" s="3"/>
    </row>
    <row r="21" spans="2:13" s="2" customFormat="1" ht="15">
      <c r="B21" s="5" t="s">
        <v>21</v>
      </c>
      <c r="C21" s="6">
        <v>180</v>
      </c>
      <c r="D21" s="6" t="s">
        <v>14</v>
      </c>
      <c r="E21" s="55"/>
      <c r="F21" s="6" t="s">
        <v>14</v>
      </c>
      <c r="G21" s="54"/>
      <c r="H21" s="6" t="s">
        <v>14</v>
      </c>
      <c r="I21" s="6" t="s">
        <v>14</v>
      </c>
      <c r="J21" s="6" t="s">
        <v>14</v>
      </c>
      <c r="K21" s="55"/>
      <c r="L21" s="6" t="s">
        <v>14</v>
      </c>
      <c r="M21" s="3"/>
    </row>
    <row r="22" spans="2:13" s="2" customFormat="1" ht="15">
      <c r="B22" s="5"/>
      <c r="C22" s="6"/>
      <c r="D22" s="53"/>
      <c r="E22" s="55"/>
      <c r="F22" s="55"/>
      <c r="G22" s="54"/>
      <c r="H22" s="55"/>
      <c r="I22" s="55"/>
      <c r="J22" s="55"/>
      <c r="K22" s="55"/>
      <c r="L22" s="55"/>
      <c r="M22" s="3"/>
    </row>
    <row r="23" spans="2:13" s="2" customFormat="1" ht="15">
      <c r="B23" s="5" t="s">
        <v>22</v>
      </c>
      <c r="C23" s="6">
        <v>200</v>
      </c>
      <c r="D23" s="6" t="s">
        <v>14</v>
      </c>
      <c r="E23" s="55">
        <f>F23+H23+K23</f>
        <v>41920476.42999999</v>
      </c>
      <c r="F23" s="55">
        <f>F24+F37+F43+F44</f>
        <v>37481143.41</v>
      </c>
      <c r="G23" s="55"/>
      <c r="H23" s="55">
        <f>H32+H44</f>
        <v>1365499.98</v>
      </c>
      <c r="I23" s="55"/>
      <c r="J23" s="55"/>
      <c r="K23" s="55">
        <f>SUM(K24:K52)</f>
        <v>3073833.04</v>
      </c>
      <c r="L23" s="55"/>
      <c r="M23" s="3"/>
    </row>
    <row r="24" spans="2:13" s="2" customFormat="1" ht="30">
      <c r="B24" s="5" t="s">
        <v>23</v>
      </c>
      <c r="C24" s="6">
        <v>210</v>
      </c>
      <c r="D24" s="55"/>
      <c r="E24" s="55">
        <f>E25+E27+E28+E29+E30+E31</f>
        <v>31276767.64</v>
      </c>
      <c r="F24" s="55">
        <f>F25+F27+F29+F31+F28+F30</f>
        <v>31276767.639999997</v>
      </c>
      <c r="G24" s="55"/>
      <c r="H24" s="55"/>
      <c r="I24" s="55"/>
      <c r="J24" s="55"/>
      <c r="K24" s="55"/>
      <c r="L24" s="55"/>
      <c r="M24" s="3"/>
    </row>
    <row r="25" spans="2:13" s="2" customFormat="1" ht="15">
      <c r="B25" s="4" t="s">
        <v>24</v>
      </c>
      <c r="C25" s="258">
        <v>211</v>
      </c>
      <c r="D25" s="262">
        <v>111</v>
      </c>
      <c r="E25" s="264">
        <f>F25</f>
        <v>18081751.24</v>
      </c>
      <c r="F25" s="264">
        <v>18081751.24</v>
      </c>
      <c r="G25" s="266"/>
      <c r="H25" s="264"/>
      <c r="I25" s="264"/>
      <c r="J25" s="264"/>
      <c r="K25" s="264"/>
      <c r="L25" s="264"/>
      <c r="M25" s="3"/>
    </row>
    <row r="26" spans="2:13" s="2" customFormat="1" ht="27" customHeight="1">
      <c r="B26" s="268" t="s">
        <v>324</v>
      </c>
      <c r="C26" s="261"/>
      <c r="D26" s="263"/>
      <c r="E26" s="265"/>
      <c r="F26" s="265"/>
      <c r="G26" s="267"/>
      <c r="H26" s="265"/>
      <c r="I26" s="265"/>
      <c r="J26" s="265"/>
      <c r="K26" s="265"/>
      <c r="L26" s="265"/>
      <c r="M26" s="3"/>
    </row>
    <row r="27" spans="2:13" s="2" customFormat="1" ht="24" customHeight="1">
      <c r="B27" s="269"/>
      <c r="C27" s="261"/>
      <c r="D27" s="78">
        <v>266</v>
      </c>
      <c r="E27" s="76">
        <f>F27</f>
        <v>40987.84</v>
      </c>
      <c r="F27" s="76">
        <v>40987.84</v>
      </c>
      <c r="G27" s="77"/>
      <c r="H27" s="76"/>
      <c r="I27" s="76"/>
      <c r="J27" s="76"/>
      <c r="K27" s="76"/>
      <c r="L27" s="76"/>
      <c r="M27" s="3"/>
    </row>
    <row r="28" spans="2:13" s="2" customFormat="1" ht="24" customHeight="1">
      <c r="B28" s="270"/>
      <c r="C28" s="261"/>
      <c r="D28" s="78">
        <v>119</v>
      </c>
      <c r="E28" s="76">
        <f>F28</f>
        <v>5472390.92</v>
      </c>
      <c r="F28" s="76">
        <v>5472390.92</v>
      </c>
      <c r="G28" s="77"/>
      <c r="H28" s="76"/>
      <c r="I28" s="76"/>
      <c r="J28" s="76"/>
      <c r="K28" s="76"/>
      <c r="L28" s="76"/>
      <c r="M28" s="3"/>
    </row>
    <row r="29" spans="2:13" s="2" customFormat="1" ht="19.5" customHeight="1">
      <c r="B29" s="268" t="s">
        <v>325</v>
      </c>
      <c r="C29" s="261"/>
      <c r="D29" s="78">
        <v>111</v>
      </c>
      <c r="E29" s="76">
        <v>5800136.24</v>
      </c>
      <c r="F29" s="76">
        <v>5800136.24</v>
      </c>
      <c r="G29" s="77"/>
      <c r="H29" s="76"/>
      <c r="I29" s="76"/>
      <c r="J29" s="76"/>
      <c r="K29" s="76"/>
      <c r="L29" s="76"/>
      <c r="M29" s="3"/>
    </row>
    <row r="30" spans="2:13" s="2" customFormat="1" ht="19.5" customHeight="1">
      <c r="B30" s="269"/>
      <c r="C30" s="261"/>
      <c r="D30" s="78">
        <v>266</v>
      </c>
      <c r="E30" s="76">
        <f>F30</f>
        <v>25592.7</v>
      </c>
      <c r="F30" s="76">
        <v>25592.7</v>
      </c>
      <c r="G30" s="77"/>
      <c r="H30" s="76"/>
      <c r="I30" s="76"/>
      <c r="J30" s="76"/>
      <c r="K30" s="76"/>
      <c r="L30" s="76"/>
      <c r="M30" s="3"/>
    </row>
    <row r="31" spans="2:13" s="2" customFormat="1" ht="24" customHeight="1">
      <c r="B31" s="270"/>
      <c r="C31" s="259"/>
      <c r="D31" s="78">
        <v>119</v>
      </c>
      <c r="E31" s="76">
        <v>1855908.7</v>
      </c>
      <c r="F31" s="76">
        <v>1855908.7</v>
      </c>
      <c r="G31" s="77"/>
      <c r="H31" s="76"/>
      <c r="I31" s="76"/>
      <c r="J31" s="76"/>
      <c r="K31" s="76"/>
      <c r="L31" s="76"/>
      <c r="M31" s="3"/>
    </row>
    <row r="32" spans="2:13" s="2" customFormat="1" ht="30">
      <c r="B32" s="5" t="s">
        <v>25</v>
      </c>
      <c r="C32" s="258">
        <v>220</v>
      </c>
      <c r="D32" s="258">
        <v>321</v>
      </c>
      <c r="E32" s="55">
        <f>E34+E35</f>
        <v>1003472.98</v>
      </c>
      <c r="F32" s="55"/>
      <c r="G32" s="54"/>
      <c r="H32" s="55">
        <f>H34+H35</f>
        <v>1003472.98</v>
      </c>
      <c r="I32" s="55"/>
      <c r="J32" s="55"/>
      <c r="K32" s="55"/>
      <c r="L32" s="55"/>
      <c r="M32" s="3"/>
    </row>
    <row r="33" spans="2:13" s="2" customFormat="1" ht="15">
      <c r="B33" s="4" t="s">
        <v>24</v>
      </c>
      <c r="C33" s="261"/>
      <c r="D33" s="261"/>
      <c r="E33" s="55"/>
      <c r="F33" s="55"/>
      <c r="G33" s="54"/>
      <c r="H33" s="55"/>
      <c r="I33" s="55"/>
      <c r="J33" s="55"/>
      <c r="K33" s="55"/>
      <c r="L33" s="55"/>
      <c r="M33" s="3"/>
    </row>
    <row r="34" spans="2:13" s="2" customFormat="1" ht="30">
      <c r="B34" s="5" t="s">
        <v>326</v>
      </c>
      <c r="C34" s="261"/>
      <c r="D34" s="261"/>
      <c r="E34" s="55">
        <f>H34</f>
        <v>904943.1</v>
      </c>
      <c r="F34" s="55"/>
      <c r="G34" s="54"/>
      <c r="H34" s="55">
        <v>904943.1</v>
      </c>
      <c r="I34" s="55"/>
      <c r="J34" s="55"/>
      <c r="K34" s="55"/>
      <c r="L34" s="55"/>
      <c r="M34" s="3"/>
    </row>
    <row r="35" spans="2:13" s="2" customFormat="1" ht="30">
      <c r="B35" s="5" t="s">
        <v>327</v>
      </c>
      <c r="C35" s="259"/>
      <c r="D35" s="259"/>
      <c r="E35" s="55">
        <f>H35</f>
        <v>98529.88</v>
      </c>
      <c r="F35" s="55"/>
      <c r="G35" s="54"/>
      <c r="H35" s="55">
        <v>98529.88</v>
      </c>
      <c r="I35" s="55"/>
      <c r="J35" s="55"/>
      <c r="K35" s="55"/>
      <c r="L35" s="55"/>
      <c r="M35" s="3"/>
    </row>
    <row r="36" spans="2:13" s="2" customFormat="1" ht="30">
      <c r="B36" s="5" t="s">
        <v>26</v>
      </c>
      <c r="C36" s="6">
        <v>230</v>
      </c>
      <c r="D36" s="53"/>
      <c r="E36" s="55"/>
      <c r="F36" s="55"/>
      <c r="G36" s="54"/>
      <c r="H36" s="55"/>
      <c r="I36" s="55"/>
      <c r="J36" s="55"/>
      <c r="K36" s="55"/>
      <c r="L36" s="55"/>
      <c r="M36" s="3"/>
    </row>
    <row r="37" spans="2:13" s="2" customFormat="1" ht="15">
      <c r="B37" s="4" t="s">
        <v>24</v>
      </c>
      <c r="C37" s="6"/>
      <c r="D37" s="53"/>
      <c r="E37" s="55">
        <f>F37</f>
        <v>1060440</v>
      </c>
      <c r="F37" s="55">
        <f>F38+F39+F40+F41</f>
        <v>1060440</v>
      </c>
      <c r="G37" s="54"/>
      <c r="H37" s="55"/>
      <c r="I37" s="55"/>
      <c r="J37" s="55"/>
      <c r="K37" s="55"/>
      <c r="L37" s="55"/>
      <c r="M37" s="3"/>
    </row>
    <row r="38" spans="2:13" s="2" customFormat="1" ht="15">
      <c r="B38" s="4" t="s">
        <v>328</v>
      </c>
      <c r="C38" s="6"/>
      <c r="D38" s="78">
        <v>851</v>
      </c>
      <c r="E38" s="55">
        <f>F38</f>
        <v>581453</v>
      </c>
      <c r="F38" s="55">
        <v>581453</v>
      </c>
      <c r="G38" s="54"/>
      <c r="H38" s="55"/>
      <c r="I38" s="55"/>
      <c r="J38" s="55"/>
      <c r="K38" s="55"/>
      <c r="L38" s="55"/>
      <c r="M38" s="3"/>
    </row>
    <row r="39" spans="2:13" s="2" customFormat="1" ht="15">
      <c r="B39" s="4" t="s">
        <v>330</v>
      </c>
      <c r="C39" s="6"/>
      <c r="D39" s="78">
        <v>851</v>
      </c>
      <c r="E39" s="55">
        <f>F39</f>
        <v>478987</v>
      </c>
      <c r="F39" s="55">
        <v>478987</v>
      </c>
      <c r="G39" s="54"/>
      <c r="H39" s="55"/>
      <c r="I39" s="55"/>
      <c r="J39" s="55"/>
      <c r="K39" s="55"/>
      <c r="L39" s="55"/>
      <c r="M39" s="3"/>
    </row>
    <row r="40" spans="2:13" s="2" customFormat="1" ht="30">
      <c r="B40" s="4" t="s">
        <v>331</v>
      </c>
      <c r="C40" s="6"/>
      <c r="D40" s="78">
        <v>853</v>
      </c>
      <c r="E40" s="55">
        <f>F40</f>
        <v>0</v>
      </c>
      <c r="F40" s="55"/>
      <c r="G40" s="54"/>
      <c r="H40" s="55"/>
      <c r="I40" s="55"/>
      <c r="J40" s="55"/>
      <c r="K40" s="55"/>
      <c r="L40" s="55"/>
      <c r="M40" s="3"/>
    </row>
    <row r="41" spans="2:13" s="2" customFormat="1" ht="15">
      <c r="B41" s="4" t="s">
        <v>336</v>
      </c>
      <c r="C41" s="6"/>
      <c r="D41" s="78">
        <v>852</v>
      </c>
      <c r="E41" s="55">
        <f>F41</f>
        <v>0</v>
      </c>
      <c r="F41" s="55">
        <v>0</v>
      </c>
      <c r="G41" s="54"/>
      <c r="H41" s="55"/>
      <c r="I41" s="55"/>
      <c r="J41" s="55"/>
      <c r="K41" s="55"/>
      <c r="L41" s="55"/>
      <c r="M41" s="3"/>
    </row>
    <row r="42" spans="2:13" s="2" customFormat="1" ht="30">
      <c r="B42" s="5" t="s">
        <v>78</v>
      </c>
      <c r="C42" s="6">
        <v>240</v>
      </c>
      <c r="D42" s="53"/>
      <c r="E42" s="55"/>
      <c r="F42" s="55"/>
      <c r="G42" s="54"/>
      <c r="H42" s="55"/>
      <c r="I42" s="55"/>
      <c r="J42" s="55"/>
      <c r="K42" s="55"/>
      <c r="L42" s="55"/>
      <c r="M42" s="3"/>
    </row>
    <row r="43" spans="2:13" s="2" customFormat="1" ht="45">
      <c r="B43" s="5" t="s">
        <v>27</v>
      </c>
      <c r="C43" s="6">
        <v>250</v>
      </c>
      <c r="D43" s="6">
        <v>112</v>
      </c>
      <c r="E43" s="55">
        <v>230</v>
      </c>
      <c r="F43" s="55">
        <v>230</v>
      </c>
      <c r="G43" s="54"/>
      <c r="H43" s="55"/>
      <c r="I43" s="55"/>
      <c r="J43" s="55"/>
      <c r="K43" s="55"/>
      <c r="L43" s="55"/>
      <c r="M43" s="3"/>
    </row>
    <row r="44" spans="2:13" s="2" customFormat="1" ht="30">
      <c r="B44" s="5" t="s">
        <v>28</v>
      </c>
      <c r="C44" s="6">
        <v>260</v>
      </c>
      <c r="D44" s="6" t="s">
        <v>14</v>
      </c>
      <c r="E44" s="55">
        <f>F44+K44+H44</f>
        <v>8579565.809999999</v>
      </c>
      <c r="F44" s="55">
        <v>5143705.77</v>
      </c>
      <c r="G44" s="55"/>
      <c r="H44" s="55">
        <v>362027</v>
      </c>
      <c r="I44" s="55"/>
      <c r="J44" s="55"/>
      <c r="K44" s="55">
        <v>3073833.04</v>
      </c>
      <c r="L44" s="55"/>
      <c r="M44" s="3"/>
    </row>
    <row r="45" spans="2:13" s="2" customFormat="1" ht="30">
      <c r="B45" s="5" t="s">
        <v>29</v>
      </c>
      <c r="C45" s="6">
        <v>300</v>
      </c>
      <c r="D45" s="6" t="s">
        <v>14</v>
      </c>
      <c r="E45" s="55"/>
      <c r="F45" s="55"/>
      <c r="G45" s="54"/>
      <c r="H45" s="55"/>
      <c r="I45" s="55"/>
      <c r="J45" s="55"/>
      <c r="K45" s="55"/>
      <c r="L45" s="55"/>
      <c r="M45" s="3"/>
    </row>
    <row r="46" spans="2:13" s="2" customFormat="1" ht="15">
      <c r="B46" s="4" t="s">
        <v>24</v>
      </c>
      <c r="C46" s="251">
        <v>310</v>
      </c>
      <c r="D46" s="256"/>
      <c r="E46" s="257"/>
      <c r="F46" s="264"/>
      <c r="G46" s="260"/>
      <c r="H46" s="257"/>
      <c r="I46" s="257"/>
      <c r="J46" s="257"/>
      <c r="K46" s="257"/>
      <c r="L46" s="257"/>
      <c r="M46" s="3"/>
    </row>
    <row r="47" spans="2:13" s="2" customFormat="1" ht="15">
      <c r="B47" s="5" t="s">
        <v>30</v>
      </c>
      <c r="C47" s="251"/>
      <c r="D47" s="256"/>
      <c r="E47" s="257"/>
      <c r="F47" s="265"/>
      <c r="G47" s="260"/>
      <c r="H47" s="257"/>
      <c r="I47" s="257"/>
      <c r="J47" s="257"/>
      <c r="K47" s="257"/>
      <c r="L47" s="257"/>
      <c r="M47" s="3"/>
    </row>
    <row r="48" spans="2:13" s="2" customFormat="1" ht="15">
      <c r="B48" s="5" t="s">
        <v>31</v>
      </c>
      <c r="C48" s="6">
        <v>320</v>
      </c>
      <c r="D48" s="55"/>
      <c r="E48" s="55"/>
      <c r="F48" s="55"/>
      <c r="G48" s="54"/>
      <c r="H48" s="55"/>
      <c r="I48" s="55"/>
      <c r="J48" s="55"/>
      <c r="K48" s="55"/>
      <c r="L48" s="55"/>
      <c r="M48" s="3"/>
    </row>
    <row r="49" spans="2:13" s="2" customFormat="1" ht="30">
      <c r="B49" s="5" t="s">
        <v>32</v>
      </c>
      <c r="C49" s="6">
        <v>400</v>
      </c>
      <c r="D49" s="53"/>
      <c r="E49" s="55"/>
      <c r="F49" s="55"/>
      <c r="G49" s="54"/>
      <c r="H49" s="55"/>
      <c r="I49" s="55"/>
      <c r="J49" s="55"/>
      <c r="K49" s="55"/>
      <c r="L49" s="55"/>
      <c r="M49" s="3"/>
    </row>
    <row r="50" spans="2:13" s="2" customFormat="1" ht="15">
      <c r="B50" s="4" t="s">
        <v>24</v>
      </c>
      <c r="C50" s="251">
        <v>410</v>
      </c>
      <c r="D50" s="256"/>
      <c r="E50" s="257"/>
      <c r="F50" s="264"/>
      <c r="G50" s="260"/>
      <c r="H50" s="257"/>
      <c r="I50" s="257"/>
      <c r="J50" s="257"/>
      <c r="K50" s="257"/>
      <c r="L50" s="257"/>
      <c r="M50" s="3"/>
    </row>
    <row r="51" spans="2:13" s="2" customFormat="1" ht="15">
      <c r="B51" s="5" t="s">
        <v>33</v>
      </c>
      <c r="C51" s="251"/>
      <c r="D51" s="256"/>
      <c r="E51" s="257"/>
      <c r="F51" s="265"/>
      <c r="G51" s="260"/>
      <c r="H51" s="257"/>
      <c r="I51" s="257"/>
      <c r="J51" s="257"/>
      <c r="K51" s="257"/>
      <c r="L51" s="257"/>
      <c r="M51" s="3"/>
    </row>
    <row r="52" spans="2:13" s="2" customFormat="1" ht="15">
      <c r="B52" s="5" t="s">
        <v>34</v>
      </c>
      <c r="C52" s="6">
        <v>420</v>
      </c>
      <c r="D52" s="53"/>
      <c r="E52" s="55"/>
      <c r="F52" s="55"/>
      <c r="G52" s="54"/>
      <c r="H52" s="55"/>
      <c r="I52" s="55"/>
      <c r="J52" s="55"/>
      <c r="K52" s="55"/>
      <c r="L52" s="55"/>
      <c r="M52" s="3"/>
    </row>
    <row r="53" spans="2:13" s="2" customFormat="1" ht="15">
      <c r="B53" s="5" t="s">
        <v>35</v>
      </c>
      <c r="C53" s="6">
        <v>500</v>
      </c>
      <c r="D53" s="6" t="s">
        <v>14</v>
      </c>
      <c r="E53" s="55">
        <f>F53+K53</f>
        <v>251865.04</v>
      </c>
      <c r="F53" s="55"/>
      <c r="G53" s="54"/>
      <c r="H53" s="55"/>
      <c r="I53" s="55"/>
      <c r="J53" s="55"/>
      <c r="K53" s="55">
        <v>251865.04</v>
      </c>
      <c r="L53" s="55"/>
      <c r="M53" s="3"/>
    </row>
    <row r="54" spans="2:13" s="2" customFormat="1" ht="15">
      <c r="B54" s="5" t="s">
        <v>36</v>
      </c>
      <c r="C54" s="6">
        <v>600</v>
      </c>
      <c r="D54" s="6" t="s">
        <v>14</v>
      </c>
      <c r="E54" s="55"/>
      <c r="F54" s="55"/>
      <c r="G54" s="54"/>
      <c r="H54" s="55"/>
      <c r="I54" s="55"/>
      <c r="J54" s="55"/>
      <c r="K54" s="55"/>
      <c r="L54" s="55"/>
      <c r="M54" s="3"/>
    </row>
    <row r="55" spans="4:13" s="2" customFormat="1" ht="15">
      <c r="D55" s="56"/>
      <c r="E55" s="14"/>
      <c r="F55" s="14"/>
      <c r="G55" s="3"/>
      <c r="H55" s="3"/>
      <c r="I55" s="3"/>
      <c r="J55" s="3"/>
      <c r="K55" s="14"/>
      <c r="L55" s="3"/>
      <c r="M55" s="3"/>
    </row>
    <row r="56" spans="4:13" s="2" customFormat="1" ht="15">
      <c r="D56" s="56"/>
      <c r="E56" s="14"/>
      <c r="F56" s="14"/>
      <c r="G56" s="3"/>
      <c r="H56" s="3"/>
      <c r="I56" s="3"/>
      <c r="J56" s="3"/>
      <c r="K56" s="14"/>
      <c r="L56" s="3"/>
      <c r="M56" s="3"/>
    </row>
    <row r="57" spans="4:13" s="2" customFormat="1" ht="15">
      <c r="D57" s="56"/>
      <c r="E57" s="14"/>
      <c r="F57" s="14"/>
      <c r="G57" s="3"/>
      <c r="H57" s="3"/>
      <c r="I57" s="3"/>
      <c r="J57" s="3"/>
      <c r="K57" s="14"/>
      <c r="L57" s="3"/>
      <c r="M57" s="3"/>
    </row>
    <row r="58" spans="4:13" s="2" customFormat="1" ht="15">
      <c r="D58" s="56"/>
      <c r="E58" s="14"/>
      <c r="F58" s="14"/>
      <c r="G58" s="3"/>
      <c r="H58" s="3"/>
      <c r="I58" s="3"/>
      <c r="J58" s="3"/>
      <c r="K58" s="14"/>
      <c r="L58" s="3"/>
      <c r="M58" s="3"/>
    </row>
    <row r="59" spans="4:13" s="2" customFormat="1" ht="15">
      <c r="D59" s="56"/>
      <c r="E59" s="14"/>
      <c r="F59" s="14"/>
      <c r="G59" s="3"/>
      <c r="H59" s="3"/>
      <c r="I59" s="3"/>
      <c r="J59" s="3"/>
      <c r="K59" s="14"/>
      <c r="L59" s="3"/>
      <c r="M59" s="3"/>
    </row>
    <row r="60" spans="4:13" s="2" customFormat="1" ht="15">
      <c r="D60" s="56"/>
      <c r="E60" s="14"/>
      <c r="F60" s="14"/>
      <c r="G60" s="3"/>
      <c r="H60" s="3"/>
      <c r="I60" s="3"/>
      <c r="J60" s="3"/>
      <c r="K60" s="14"/>
      <c r="L60" s="3"/>
      <c r="M60" s="3"/>
    </row>
    <row r="61" spans="5:13" ht="15">
      <c r="E61" s="12"/>
      <c r="F61" s="12"/>
      <c r="G61" s="9"/>
      <c r="H61" s="9"/>
      <c r="I61" s="9"/>
      <c r="J61" s="9"/>
      <c r="K61" s="12"/>
      <c r="L61" s="9"/>
      <c r="M61" s="9"/>
    </row>
    <row r="62" spans="5:13" ht="15">
      <c r="E62" s="12"/>
      <c r="F62" s="12"/>
      <c r="G62" s="9"/>
      <c r="H62" s="9"/>
      <c r="I62" s="9"/>
      <c r="J62" s="9"/>
      <c r="K62" s="12"/>
      <c r="L62" s="9"/>
      <c r="M62" s="9"/>
    </row>
    <row r="63" spans="5:13" ht="15">
      <c r="E63" s="12"/>
      <c r="F63" s="12"/>
      <c r="G63" s="9"/>
      <c r="H63" s="9"/>
      <c r="I63" s="9"/>
      <c r="J63" s="9"/>
      <c r="K63" s="12"/>
      <c r="L63" s="9"/>
      <c r="M63" s="9"/>
    </row>
  </sheetData>
  <sheetProtection/>
  <mergeCells count="60">
    <mergeCell ref="I50:I51"/>
    <mergeCell ref="J50:J51"/>
    <mergeCell ref="K50:K51"/>
    <mergeCell ref="L50:L51"/>
    <mergeCell ref="C50:C51"/>
    <mergeCell ref="D50:D51"/>
    <mergeCell ref="E50:E51"/>
    <mergeCell ref="F50:F51"/>
    <mergeCell ref="G50:G51"/>
    <mergeCell ref="H50:H51"/>
    <mergeCell ref="G46:G47"/>
    <mergeCell ref="H46:H47"/>
    <mergeCell ref="I46:I47"/>
    <mergeCell ref="J46:J47"/>
    <mergeCell ref="K46:K47"/>
    <mergeCell ref="L46:L47"/>
    <mergeCell ref="C32:C35"/>
    <mergeCell ref="D32:D35"/>
    <mergeCell ref="C46:C47"/>
    <mergeCell ref="D46:D47"/>
    <mergeCell ref="E46:E47"/>
    <mergeCell ref="F46:F47"/>
    <mergeCell ref="I25:I26"/>
    <mergeCell ref="J25:J26"/>
    <mergeCell ref="K25:K26"/>
    <mergeCell ref="L25:L26"/>
    <mergeCell ref="B29:B31"/>
    <mergeCell ref="B26:B28"/>
    <mergeCell ref="I12:I13"/>
    <mergeCell ref="J12:J13"/>
    <mergeCell ref="K12:K13"/>
    <mergeCell ref="L12:L13"/>
    <mergeCell ref="C25:C31"/>
    <mergeCell ref="D25:D26"/>
    <mergeCell ref="E25:E26"/>
    <mergeCell ref="F25:F26"/>
    <mergeCell ref="G25:G26"/>
    <mergeCell ref="H25:H26"/>
    <mergeCell ref="C12:C13"/>
    <mergeCell ref="D12:D13"/>
    <mergeCell ref="E12:E13"/>
    <mergeCell ref="F12:F13"/>
    <mergeCell ref="G12:G13"/>
    <mergeCell ref="H12:H13"/>
    <mergeCell ref="F8:F9"/>
    <mergeCell ref="G8:G9"/>
    <mergeCell ref="H8:H9"/>
    <mergeCell ref="I8:I9"/>
    <mergeCell ref="J8:J9"/>
    <mergeCell ref="K8:L8"/>
    <mergeCell ref="A1:L1"/>
    <mergeCell ref="A2:L2"/>
    <mergeCell ref="A3:L3"/>
    <mergeCell ref="A4:L4"/>
    <mergeCell ref="B6:B9"/>
    <mergeCell ref="C6:C9"/>
    <mergeCell ref="D6:D9"/>
    <mergeCell ref="E6:L6"/>
    <mergeCell ref="E7:E9"/>
    <mergeCell ref="F7:L7"/>
  </mergeCells>
  <printOptions/>
  <pageMargins left="0.7086614173228347" right="0.3937007874015748" top="0.3937007874015748" bottom="0.3937007874015748" header="0" footer="0"/>
  <pageSetup horizontalDpi="360" verticalDpi="36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G16"/>
  <sheetViews>
    <sheetView view="pageBreakPreview" zoomScaleSheetLayoutView="100" zoomScalePageLayoutView="0" workbookViewId="0" topLeftCell="A1">
      <selection activeCell="BC15" sqref="BC15"/>
    </sheetView>
  </sheetViews>
  <sheetFormatPr defaultColWidth="0.875" defaultRowHeight="12.75"/>
  <cols>
    <col min="1" max="50" width="0.875" style="60" customWidth="1"/>
    <col min="51" max="51" width="11.875" style="60" customWidth="1"/>
    <col min="52" max="53" width="11.00390625" style="60" customWidth="1"/>
    <col min="54" max="54" width="11.25390625" style="60" customWidth="1"/>
    <col min="55" max="55" width="11.75390625" style="60" customWidth="1"/>
    <col min="56" max="56" width="12.375" style="60" customWidth="1"/>
    <col min="57" max="57" width="11.625" style="60" customWidth="1"/>
    <col min="58" max="58" width="11.75390625" style="60" customWidth="1"/>
    <col min="59" max="59" width="11.25390625" style="60" customWidth="1"/>
    <col min="60" max="16384" width="0.875" style="60" customWidth="1"/>
  </cols>
  <sheetData>
    <row r="1" spans="1:59" ht="12.75">
      <c r="A1" s="271" t="s">
        <v>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</row>
    <row r="3" spans="1:59" s="58" customFormat="1" ht="15.75">
      <c r="A3" s="272" t="s">
        <v>95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</row>
    <row r="4" spans="1:59" s="58" customFormat="1" ht="15.75">
      <c r="A4" s="272" t="s">
        <v>225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</row>
    <row r="5" spans="1:59" s="59" customFormat="1" ht="15">
      <c r="A5" s="279" t="s">
        <v>430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</row>
    <row r="6" ht="10.5" customHeight="1"/>
    <row r="7" spans="1:59" s="30" customFormat="1" ht="13.5" customHeight="1">
      <c r="A7" s="283" t="s">
        <v>2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5"/>
      <c r="AG7" s="283" t="s">
        <v>3</v>
      </c>
      <c r="AH7" s="284"/>
      <c r="AI7" s="284"/>
      <c r="AJ7" s="284"/>
      <c r="AK7" s="284"/>
      <c r="AL7" s="284"/>
      <c r="AM7" s="284"/>
      <c r="AN7" s="284"/>
      <c r="AO7" s="285"/>
      <c r="AP7" s="283" t="s">
        <v>97</v>
      </c>
      <c r="AQ7" s="284"/>
      <c r="AR7" s="284"/>
      <c r="AS7" s="284"/>
      <c r="AT7" s="284"/>
      <c r="AU7" s="284"/>
      <c r="AV7" s="284"/>
      <c r="AW7" s="284"/>
      <c r="AX7" s="285"/>
      <c r="AY7" s="209" t="s">
        <v>226</v>
      </c>
      <c r="AZ7" s="210"/>
      <c r="BA7" s="210"/>
      <c r="BB7" s="210"/>
      <c r="BC7" s="210"/>
      <c r="BD7" s="210"/>
      <c r="BE7" s="210"/>
      <c r="BF7" s="210"/>
      <c r="BG7" s="210"/>
    </row>
    <row r="8" spans="1:59" s="30" customFormat="1" ht="13.5" customHeight="1">
      <c r="A8" s="286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8"/>
      <c r="AG8" s="286"/>
      <c r="AH8" s="287"/>
      <c r="AI8" s="287"/>
      <c r="AJ8" s="287"/>
      <c r="AK8" s="287"/>
      <c r="AL8" s="287"/>
      <c r="AM8" s="287"/>
      <c r="AN8" s="287"/>
      <c r="AO8" s="288"/>
      <c r="AP8" s="286"/>
      <c r="AQ8" s="287"/>
      <c r="AR8" s="287"/>
      <c r="AS8" s="287"/>
      <c r="AT8" s="287"/>
      <c r="AU8" s="287"/>
      <c r="AV8" s="287"/>
      <c r="AW8" s="287"/>
      <c r="AX8" s="288"/>
      <c r="AY8" s="283" t="s">
        <v>98</v>
      </c>
      <c r="AZ8" s="284"/>
      <c r="BA8" s="284"/>
      <c r="BB8" s="210" t="s">
        <v>7</v>
      </c>
      <c r="BC8" s="210"/>
      <c r="BD8" s="210"/>
      <c r="BE8" s="210"/>
      <c r="BF8" s="210"/>
      <c r="BG8" s="210"/>
    </row>
    <row r="9" spans="1:59" s="30" customFormat="1" ht="67.5" customHeight="1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8"/>
      <c r="AG9" s="286"/>
      <c r="AH9" s="287"/>
      <c r="AI9" s="287"/>
      <c r="AJ9" s="287"/>
      <c r="AK9" s="287"/>
      <c r="AL9" s="287"/>
      <c r="AM9" s="287"/>
      <c r="AN9" s="287"/>
      <c r="AO9" s="288"/>
      <c r="AP9" s="286"/>
      <c r="AQ9" s="287"/>
      <c r="AR9" s="287"/>
      <c r="AS9" s="287"/>
      <c r="AT9" s="287"/>
      <c r="AU9" s="287"/>
      <c r="AV9" s="287"/>
      <c r="AW9" s="287"/>
      <c r="AX9" s="288"/>
      <c r="AY9" s="289"/>
      <c r="AZ9" s="290"/>
      <c r="BA9" s="290"/>
      <c r="BB9" s="280" t="s">
        <v>227</v>
      </c>
      <c r="BC9" s="281"/>
      <c r="BD9" s="281"/>
      <c r="BE9" s="280" t="s">
        <v>104</v>
      </c>
      <c r="BF9" s="281"/>
      <c r="BG9" s="281"/>
    </row>
    <row r="10" spans="1:59" s="30" customFormat="1" ht="51" customHeight="1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  <c r="AG10" s="289"/>
      <c r="AH10" s="290"/>
      <c r="AI10" s="290"/>
      <c r="AJ10" s="290"/>
      <c r="AK10" s="290"/>
      <c r="AL10" s="290"/>
      <c r="AM10" s="290"/>
      <c r="AN10" s="290"/>
      <c r="AO10" s="291"/>
      <c r="AP10" s="289"/>
      <c r="AQ10" s="290"/>
      <c r="AR10" s="290"/>
      <c r="AS10" s="290"/>
      <c r="AT10" s="290"/>
      <c r="AU10" s="290"/>
      <c r="AV10" s="290"/>
      <c r="AW10" s="290"/>
      <c r="AX10" s="291"/>
      <c r="AY10" s="111" t="s">
        <v>375</v>
      </c>
      <c r="AZ10" s="112" t="s">
        <v>376</v>
      </c>
      <c r="BA10" s="111" t="s">
        <v>377</v>
      </c>
      <c r="BB10" s="111" t="s">
        <v>375</v>
      </c>
      <c r="BC10" s="111" t="s">
        <v>376</v>
      </c>
      <c r="BD10" s="111" t="s">
        <v>377</v>
      </c>
      <c r="BE10" s="111" t="s">
        <v>375</v>
      </c>
      <c r="BF10" s="111" t="s">
        <v>376</v>
      </c>
      <c r="BG10" s="111" t="s">
        <v>377</v>
      </c>
    </row>
    <row r="11" spans="1:59" s="61" customFormat="1" ht="12.75">
      <c r="A11" s="278">
        <v>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>
        <v>2</v>
      </c>
      <c r="AH11" s="278"/>
      <c r="AI11" s="278"/>
      <c r="AJ11" s="278"/>
      <c r="AK11" s="278"/>
      <c r="AL11" s="278"/>
      <c r="AM11" s="278"/>
      <c r="AN11" s="278"/>
      <c r="AO11" s="278"/>
      <c r="AP11" s="278">
        <v>3</v>
      </c>
      <c r="AQ11" s="278"/>
      <c r="AR11" s="278"/>
      <c r="AS11" s="278"/>
      <c r="AT11" s="278"/>
      <c r="AU11" s="278"/>
      <c r="AV11" s="278"/>
      <c r="AW11" s="278"/>
      <c r="AX11" s="278"/>
      <c r="AY11" s="110">
        <v>4</v>
      </c>
      <c r="AZ11" s="113">
        <v>5</v>
      </c>
      <c r="BA11" s="110">
        <v>6</v>
      </c>
      <c r="BB11" s="110">
        <v>7</v>
      </c>
      <c r="BC11" s="110">
        <v>8</v>
      </c>
      <c r="BD11" s="110">
        <v>9</v>
      </c>
      <c r="BE11" s="110">
        <v>10</v>
      </c>
      <c r="BF11" s="110">
        <v>11</v>
      </c>
      <c r="BG11" s="110">
        <v>12</v>
      </c>
    </row>
    <row r="12" spans="1:59" s="62" customFormat="1" ht="30.75" customHeight="1">
      <c r="A12" s="275" t="s">
        <v>99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7"/>
      <c r="AG12" s="282" t="s">
        <v>107</v>
      </c>
      <c r="AH12" s="282"/>
      <c r="AI12" s="282"/>
      <c r="AJ12" s="282"/>
      <c r="AK12" s="282"/>
      <c r="AL12" s="282"/>
      <c r="AM12" s="282"/>
      <c r="AN12" s="282"/>
      <c r="AO12" s="282"/>
      <c r="AP12" s="274" t="s">
        <v>193</v>
      </c>
      <c r="AQ12" s="274"/>
      <c r="AR12" s="274"/>
      <c r="AS12" s="274"/>
      <c r="AT12" s="274"/>
      <c r="AU12" s="274"/>
      <c r="AV12" s="274"/>
      <c r="AW12" s="274"/>
      <c r="AX12" s="274"/>
      <c r="AY12" s="115">
        <f>BB12+BE12</f>
        <v>8579565.809999999</v>
      </c>
      <c r="AZ12" s="116">
        <f aca="true" t="shared" si="0" ref="AZ12:BG12">AZ15</f>
        <v>7408343.46</v>
      </c>
      <c r="BA12" s="115">
        <f t="shared" si="0"/>
        <v>7408343.46</v>
      </c>
      <c r="BB12" s="115">
        <v>5505732.77</v>
      </c>
      <c r="BC12" s="115">
        <f t="shared" si="0"/>
        <v>4439072.46</v>
      </c>
      <c r="BD12" s="115">
        <f t="shared" si="0"/>
        <v>4439072.46</v>
      </c>
      <c r="BE12" s="115">
        <v>3073833.04</v>
      </c>
      <c r="BF12" s="115">
        <f t="shared" si="0"/>
        <v>2969271</v>
      </c>
      <c r="BG12" s="115">
        <f t="shared" si="0"/>
        <v>2969271</v>
      </c>
    </row>
    <row r="13" spans="1:59" s="62" customFormat="1" ht="53.25" customHeight="1">
      <c r="A13" s="273" t="s">
        <v>100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82" t="s">
        <v>194</v>
      </c>
      <c r="AH13" s="282"/>
      <c r="AI13" s="282"/>
      <c r="AJ13" s="282"/>
      <c r="AK13" s="282"/>
      <c r="AL13" s="282"/>
      <c r="AM13" s="282"/>
      <c r="AN13" s="282"/>
      <c r="AO13" s="282"/>
      <c r="AP13" s="274" t="s">
        <v>193</v>
      </c>
      <c r="AQ13" s="274"/>
      <c r="AR13" s="274"/>
      <c r="AS13" s="274"/>
      <c r="AT13" s="274"/>
      <c r="AU13" s="274"/>
      <c r="AV13" s="274"/>
      <c r="AW13" s="274"/>
      <c r="AX13" s="274"/>
      <c r="AY13" s="115">
        <v>338686.67</v>
      </c>
      <c r="AZ13" s="116"/>
      <c r="BA13" s="115"/>
      <c r="BB13" s="115">
        <v>338686.67</v>
      </c>
      <c r="BC13" s="115"/>
      <c r="BD13" s="115"/>
      <c r="BE13" s="115"/>
      <c r="BF13" s="115"/>
      <c r="BG13" s="115"/>
    </row>
    <row r="14" spans="1:59" s="62" customFormat="1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82"/>
      <c r="AH14" s="282"/>
      <c r="AI14" s="282"/>
      <c r="AJ14" s="282"/>
      <c r="AK14" s="282"/>
      <c r="AL14" s="282"/>
      <c r="AM14" s="282"/>
      <c r="AN14" s="282"/>
      <c r="AO14" s="282"/>
      <c r="AP14" s="274"/>
      <c r="AQ14" s="274"/>
      <c r="AR14" s="274"/>
      <c r="AS14" s="274"/>
      <c r="AT14" s="274"/>
      <c r="AU14" s="274"/>
      <c r="AV14" s="274"/>
      <c r="AW14" s="274"/>
      <c r="AX14" s="274"/>
      <c r="AY14" s="115"/>
      <c r="AZ14" s="116"/>
      <c r="BA14" s="115"/>
      <c r="BB14" s="115"/>
      <c r="BC14" s="115"/>
      <c r="BD14" s="115"/>
      <c r="BE14" s="115"/>
      <c r="BF14" s="115"/>
      <c r="BG14" s="115"/>
    </row>
    <row r="15" spans="1:59" s="62" customFormat="1" ht="33" customHeight="1">
      <c r="A15" s="273" t="s">
        <v>101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82" t="s">
        <v>195</v>
      </c>
      <c r="AH15" s="282"/>
      <c r="AI15" s="282"/>
      <c r="AJ15" s="282"/>
      <c r="AK15" s="282"/>
      <c r="AL15" s="282"/>
      <c r="AM15" s="282"/>
      <c r="AN15" s="282"/>
      <c r="AO15" s="282"/>
      <c r="AP15" s="274" t="s">
        <v>193</v>
      </c>
      <c r="AQ15" s="274"/>
      <c r="AR15" s="274"/>
      <c r="AS15" s="274"/>
      <c r="AT15" s="274"/>
      <c r="AU15" s="274"/>
      <c r="AV15" s="274"/>
      <c r="AW15" s="274"/>
      <c r="AX15" s="274"/>
      <c r="AY15" s="115">
        <v>8240879.14</v>
      </c>
      <c r="AZ15" s="116">
        <f>BC15+BF15</f>
        <v>7408343.46</v>
      </c>
      <c r="BA15" s="115">
        <f>BD15+BG15</f>
        <v>7408343.46</v>
      </c>
      <c r="BB15" s="115">
        <v>5167046.1</v>
      </c>
      <c r="BC15" s="115">
        <v>4439072.46</v>
      </c>
      <c r="BD15" s="115">
        <v>4439072.46</v>
      </c>
      <c r="BE15" s="115">
        <v>3073833.04</v>
      </c>
      <c r="BF15" s="115">
        <v>2969271</v>
      </c>
      <c r="BG15" s="115">
        <v>2969271</v>
      </c>
    </row>
    <row r="16" spans="1:59" s="62" customFormat="1" ht="1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82"/>
      <c r="AH16" s="282"/>
      <c r="AI16" s="282"/>
      <c r="AJ16" s="282"/>
      <c r="AK16" s="282"/>
      <c r="AL16" s="282"/>
      <c r="AM16" s="282"/>
      <c r="AN16" s="282"/>
      <c r="AO16" s="282"/>
      <c r="AP16" s="274"/>
      <c r="AQ16" s="274"/>
      <c r="AR16" s="274"/>
      <c r="AS16" s="274"/>
      <c r="AT16" s="274"/>
      <c r="AU16" s="274"/>
      <c r="AV16" s="274"/>
      <c r="AW16" s="274"/>
      <c r="AX16" s="274"/>
      <c r="AY16" s="134"/>
      <c r="AZ16" s="118"/>
      <c r="BA16" s="134"/>
      <c r="BB16" s="134"/>
      <c r="BC16" s="134"/>
      <c r="BD16" s="134"/>
      <c r="BE16" s="134"/>
      <c r="BF16" s="134"/>
      <c r="BG16" s="109"/>
    </row>
  </sheetData>
  <sheetProtection/>
  <mergeCells count="30">
    <mergeCell ref="AY7:BG7"/>
    <mergeCell ref="AP7:AX10"/>
    <mergeCell ref="AG7:AO10"/>
    <mergeCell ref="A15:AF15"/>
    <mergeCell ref="AG15:AO15"/>
    <mergeCell ref="AP15:AX15"/>
    <mergeCell ref="BB8:BG8"/>
    <mergeCell ref="AY8:BA9"/>
    <mergeCell ref="A7:AF10"/>
    <mergeCell ref="BB9:BD9"/>
    <mergeCell ref="BE9:BG9"/>
    <mergeCell ref="A16:AF16"/>
    <mergeCell ref="AG11:AO11"/>
    <mergeCell ref="AG12:AO12"/>
    <mergeCell ref="AG13:AO13"/>
    <mergeCell ref="AG16:AO16"/>
    <mergeCell ref="AP16:AX16"/>
    <mergeCell ref="A14:AF14"/>
    <mergeCell ref="AG14:AO14"/>
    <mergeCell ref="AP14:AX14"/>
    <mergeCell ref="A1:BG1"/>
    <mergeCell ref="A4:BG4"/>
    <mergeCell ref="A13:AF13"/>
    <mergeCell ref="AP13:AX13"/>
    <mergeCell ref="A12:AF12"/>
    <mergeCell ref="AP12:AX12"/>
    <mergeCell ref="A11:AF11"/>
    <mergeCell ref="AP11:AX11"/>
    <mergeCell ref="A3:BG3"/>
    <mergeCell ref="A5:BG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4">
      <selection activeCell="DA29" sqref="DA29"/>
    </sheetView>
  </sheetViews>
  <sheetFormatPr defaultColWidth="0.875" defaultRowHeight="12" customHeight="1"/>
  <cols>
    <col min="1" max="52" width="0.875" style="26" customWidth="1"/>
    <col min="53" max="70" width="1.12109375" style="26" customWidth="1"/>
    <col min="71" max="16384" width="0.875" style="26" customWidth="1"/>
  </cols>
  <sheetData>
    <row r="1" spans="1:70" ht="12" customHeight="1">
      <c r="A1" s="298" t="s">
        <v>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</row>
    <row r="3" ht="3" customHeight="1"/>
    <row r="4" spans="1:70" s="29" customFormat="1" ht="14.25">
      <c r="A4" s="218" t="s">
        <v>67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</row>
    <row r="5" spans="1:70" s="29" customFormat="1" ht="14.25">
      <c r="A5" s="218" t="s">
        <v>228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</row>
    <row r="6" spans="1:70" s="29" customFormat="1" ht="14.25">
      <c r="A6" s="218" t="s">
        <v>363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</row>
    <row r="7" spans="1:70" s="29" customFormat="1" ht="14.25">
      <c r="A7" s="160" t="s">
        <v>108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</row>
    <row r="8" ht="10.5" customHeight="1"/>
    <row r="9" spans="1:70" ht="62.25" customHeight="1">
      <c r="A9" s="283" t="s">
        <v>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5"/>
      <c r="AP9" s="283" t="s">
        <v>3</v>
      </c>
      <c r="AQ9" s="284"/>
      <c r="AR9" s="284"/>
      <c r="AS9" s="284"/>
      <c r="AT9" s="284"/>
      <c r="AU9" s="284"/>
      <c r="AV9" s="284"/>
      <c r="AW9" s="284"/>
      <c r="AX9" s="284"/>
      <c r="AY9" s="284"/>
      <c r="AZ9" s="285"/>
      <c r="BA9" s="283" t="s">
        <v>229</v>
      </c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5"/>
    </row>
    <row r="10" spans="1:70" s="24" customFormat="1" ht="12.75">
      <c r="A10" s="297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>
        <v>2</v>
      </c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>
        <v>3</v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</row>
    <row r="11" spans="1:70" ht="15" customHeight="1">
      <c r="A11" s="292" t="s">
        <v>35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4"/>
      <c r="AP11" s="295" t="s">
        <v>110</v>
      </c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</row>
    <row r="12" spans="1:70" ht="15" customHeight="1">
      <c r="A12" s="292" t="s">
        <v>36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4"/>
      <c r="AP12" s="295" t="s">
        <v>111</v>
      </c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</row>
    <row r="13" spans="1:70" ht="15" customHeight="1">
      <c r="A13" s="292" t="s">
        <v>68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4"/>
      <c r="AP13" s="295" t="s">
        <v>112</v>
      </c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</row>
    <row r="14" spans="1:70" ht="15" customHeigh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4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</row>
    <row r="15" spans="1:70" ht="15" customHeight="1">
      <c r="A15" s="292" t="s">
        <v>69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5" t="s">
        <v>113</v>
      </c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</row>
    <row r="16" spans="1:70" ht="15" customHeight="1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4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</row>
    <row r="18" spans="1:70" ht="12" customHeight="1">
      <c r="A18" s="298" t="s">
        <v>77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</row>
    <row r="20" ht="3" customHeight="1"/>
    <row r="21" spans="1:70" s="29" customFormat="1" ht="14.25">
      <c r="A21" s="299" t="s">
        <v>70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</row>
    <row r="22" ht="10.5" customHeight="1"/>
    <row r="23" spans="1:70" ht="44.25" customHeight="1">
      <c r="A23" s="283" t="s">
        <v>2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5"/>
      <c r="AP23" s="283" t="s">
        <v>3</v>
      </c>
      <c r="AQ23" s="284"/>
      <c r="AR23" s="284"/>
      <c r="AS23" s="284"/>
      <c r="AT23" s="284"/>
      <c r="AU23" s="284"/>
      <c r="AV23" s="284"/>
      <c r="AW23" s="284"/>
      <c r="AX23" s="284"/>
      <c r="AY23" s="284"/>
      <c r="AZ23" s="285"/>
      <c r="BA23" s="283" t="s">
        <v>196</v>
      </c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5"/>
    </row>
    <row r="24" spans="1:70" s="24" customFormat="1" ht="12.75">
      <c r="A24" s="297">
        <v>1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>
        <v>2</v>
      </c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>
        <v>3</v>
      </c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</row>
    <row r="25" spans="1:70" ht="15" customHeight="1">
      <c r="A25" s="292" t="s">
        <v>71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4"/>
      <c r="AP25" s="295" t="s">
        <v>110</v>
      </c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</row>
    <row r="26" spans="1:70" ht="73.5" customHeight="1">
      <c r="A26" s="292" t="s">
        <v>109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4"/>
      <c r="AP26" s="295" t="s">
        <v>111</v>
      </c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</row>
    <row r="27" spans="1:70" ht="31.5" customHeight="1">
      <c r="A27" s="292" t="s">
        <v>72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4"/>
      <c r="AP27" s="295" t="s">
        <v>112</v>
      </c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49"/>
  <sheetViews>
    <sheetView view="pageBreakPreview" zoomScaleSheetLayoutView="100" workbookViewId="0" topLeftCell="A23">
      <selection activeCell="GK44" sqref="GK44"/>
    </sheetView>
  </sheetViews>
  <sheetFormatPr defaultColWidth="0.875" defaultRowHeight="12.75"/>
  <cols>
    <col min="1" max="23" width="0.875" style="24" customWidth="1"/>
    <col min="24" max="24" width="9.875" style="24" customWidth="1"/>
    <col min="25" max="38" width="0.875" style="24" customWidth="1"/>
    <col min="39" max="39" width="0.74609375" style="24" customWidth="1"/>
    <col min="40" max="40" width="0.12890625" style="24" hidden="1" customWidth="1"/>
    <col min="41" max="53" width="0.875" style="24" customWidth="1"/>
    <col min="54" max="54" width="0.37109375" style="24" customWidth="1"/>
    <col min="55" max="57" width="0.875" style="24" hidden="1" customWidth="1"/>
    <col min="58" max="127" width="0.875" style="24" customWidth="1"/>
    <col min="128" max="128" width="0.37109375" style="24" customWidth="1"/>
    <col min="129" max="142" width="0.875" style="24" customWidth="1"/>
    <col min="143" max="143" width="0.12890625" style="24" customWidth="1"/>
    <col min="144" max="144" width="0.875" style="24" hidden="1" customWidth="1"/>
    <col min="145" max="174" width="0.875" style="24" customWidth="1"/>
    <col min="175" max="175" width="4.375" style="24" bestFit="1" customWidth="1"/>
    <col min="176" max="178" width="0.875" style="24" customWidth="1"/>
    <col min="179" max="179" width="4.00390625" style="24" bestFit="1" customWidth="1"/>
    <col min="180" max="16384" width="0.875" style="24" customWidth="1"/>
  </cols>
  <sheetData>
    <row r="1" s="26" customFormat="1" ht="1.5" customHeight="1">
      <c r="FE1" s="27"/>
    </row>
    <row r="2" ht="12.75" hidden="1"/>
    <row r="3" spans="1:161" s="28" customFormat="1" ht="15" customHeight="1">
      <c r="A3" s="329" t="s">
        <v>382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4" ht="12.75" hidden="1"/>
    <row r="5" spans="1:161" s="26" customFormat="1" ht="12" customHeight="1">
      <c r="A5" s="330" t="s">
        <v>236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</row>
    <row r="6" ht="6" customHeight="1" hidden="1"/>
    <row r="7" spans="1:161" s="29" customFormat="1" ht="15">
      <c r="A7" s="26" t="s">
        <v>130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331" t="s">
        <v>343</v>
      </c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</row>
    <row r="8" spans="1:161" s="29" customFormat="1" ht="6" customHeight="1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:161" s="29" customFormat="1" ht="15">
      <c r="A9" s="330" t="s">
        <v>131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2" t="s">
        <v>344</v>
      </c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</row>
    <row r="10" ht="9.75" customHeight="1" hidden="1"/>
    <row r="11" spans="1:161" s="26" customFormat="1" ht="12" customHeight="1">
      <c r="A11" s="330" t="s">
        <v>132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</row>
    <row r="12" ht="10.5" customHeight="1" hidden="1"/>
    <row r="13" spans="1:209" s="30" customFormat="1" ht="13.5" customHeight="1">
      <c r="A13" s="283" t="s">
        <v>133</v>
      </c>
      <c r="B13" s="284"/>
      <c r="C13" s="284"/>
      <c r="D13" s="284"/>
      <c r="E13" s="284"/>
      <c r="F13" s="285"/>
      <c r="G13" s="283" t="s">
        <v>134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5"/>
      <c r="Y13" s="283" t="s">
        <v>37</v>
      </c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5"/>
      <c r="AO13" s="209" t="s">
        <v>38</v>
      </c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1"/>
      <c r="DI13" s="283" t="s">
        <v>39</v>
      </c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5"/>
      <c r="DY13" s="283" t="s">
        <v>40</v>
      </c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5"/>
      <c r="EO13" s="283" t="s">
        <v>135</v>
      </c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8"/>
      <c r="GU13" s="328"/>
      <c r="GV13" s="328"/>
      <c r="GW13" s="328"/>
      <c r="GX13" s="328"/>
      <c r="GY13" s="328"/>
      <c r="GZ13" s="328"/>
      <c r="HA13" s="328"/>
    </row>
    <row r="14" spans="1:207" s="30" customFormat="1" ht="13.5" customHeight="1">
      <c r="A14" s="286"/>
      <c r="B14" s="287"/>
      <c r="C14" s="287"/>
      <c r="D14" s="287"/>
      <c r="E14" s="287"/>
      <c r="F14" s="288"/>
      <c r="G14" s="286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8"/>
      <c r="Y14" s="286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8"/>
      <c r="AO14" s="283" t="s">
        <v>6</v>
      </c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5"/>
      <c r="BF14" s="209" t="s">
        <v>7</v>
      </c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1"/>
      <c r="DI14" s="286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8"/>
      <c r="DY14" s="286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8"/>
      <c r="EO14" s="286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8"/>
      <c r="FT14" s="328"/>
      <c r="FU14" s="328"/>
      <c r="FV14" s="328"/>
      <c r="FW14" s="328"/>
      <c r="FX14" s="328"/>
      <c r="FY14" s="328"/>
      <c r="FZ14" s="328"/>
      <c r="GA14" s="328"/>
      <c r="GB14" s="328"/>
      <c r="GC14" s="328"/>
      <c r="GD14" s="328"/>
      <c r="GE14" s="328"/>
      <c r="GF14" s="328"/>
      <c r="GG14" s="328"/>
      <c r="GH14" s="328"/>
      <c r="GI14" s="328"/>
      <c r="GJ14" s="328"/>
      <c r="GK14" s="328"/>
      <c r="GL14" s="328"/>
      <c r="GM14" s="328"/>
      <c r="GN14" s="328"/>
      <c r="GO14" s="328"/>
      <c r="GP14" s="328"/>
      <c r="GQ14" s="328"/>
      <c r="GR14" s="328"/>
      <c r="GS14" s="328"/>
      <c r="GT14" s="328"/>
      <c r="GU14" s="328"/>
      <c r="GV14" s="328"/>
      <c r="GW14" s="328"/>
      <c r="GX14" s="328"/>
      <c r="GY14" s="328"/>
    </row>
    <row r="15" spans="1:161" s="30" customFormat="1" ht="39.75" customHeight="1">
      <c r="A15" s="289"/>
      <c r="B15" s="290"/>
      <c r="C15" s="290"/>
      <c r="D15" s="290"/>
      <c r="E15" s="290"/>
      <c r="F15" s="291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  <c r="Y15" s="289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289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1"/>
      <c r="BF15" s="274" t="s">
        <v>41</v>
      </c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 t="s">
        <v>42</v>
      </c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 t="s">
        <v>43</v>
      </c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89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1"/>
      <c r="DY15" s="289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1"/>
      <c r="EO15" s="289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</row>
    <row r="16" spans="1:161" s="31" customFormat="1" ht="12.75">
      <c r="A16" s="297">
        <v>1</v>
      </c>
      <c r="B16" s="297"/>
      <c r="C16" s="297"/>
      <c r="D16" s="297"/>
      <c r="E16" s="297"/>
      <c r="F16" s="297"/>
      <c r="G16" s="297">
        <v>2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>
        <v>3</v>
      </c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>
        <v>4</v>
      </c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>
        <v>5</v>
      </c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>
        <v>6</v>
      </c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>
        <v>7</v>
      </c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>
        <v>8</v>
      </c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>
        <v>9</v>
      </c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>
        <v>10</v>
      </c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</row>
    <row r="17" spans="1:161" s="31" customFormat="1" ht="15.75" customHeight="1">
      <c r="A17" s="317" t="s">
        <v>276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9"/>
    </row>
    <row r="18" spans="1:161" s="75" customFormat="1" ht="15" customHeight="1">
      <c r="A18" s="304" t="s">
        <v>147</v>
      </c>
      <c r="B18" s="304"/>
      <c r="C18" s="304"/>
      <c r="D18" s="304"/>
      <c r="E18" s="304"/>
      <c r="F18" s="304"/>
      <c r="G18" s="305" t="s">
        <v>237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6">
        <v>1</v>
      </c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0">
        <f>BF18+BX18+CQ18+DI18</f>
        <v>49456</v>
      </c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>
        <v>33376</v>
      </c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>
        <v>16080</v>
      </c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>
        <v>0</v>
      </c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1">
        <f>(BF18+BX18+CQ18+DI18)*15%</f>
        <v>7418.4</v>
      </c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3"/>
      <c r="EO18" s="300">
        <f>(AO18+DY18)*Y18*12</f>
        <v>682492.8</v>
      </c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</row>
    <row r="19" spans="1:161" s="75" customFormat="1" ht="15.75" customHeight="1">
      <c r="A19" s="304" t="s">
        <v>151</v>
      </c>
      <c r="B19" s="304"/>
      <c r="C19" s="304"/>
      <c r="D19" s="304"/>
      <c r="E19" s="304"/>
      <c r="F19" s="304"/>
      <c r="G19" s="305" t="s">
        <v>238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6">
        <v>3</v>
      </c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0">
        <f aca="true" t="shared" si="0" ref="AO19:AO43">BF19+BX19+CQ19+DI19</f>
        <v>26615.33</v>
      </c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>
        <v>7809</v>
      </c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>
        <v>0</v>
      </c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>
        <v>14002.18</v>
      </c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>
        <v>4804.15</v>
      </c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1">
        <f aca="true" t="shared" si="1" ref="DY19:DY47">(BF19+BX19+CQ19+DI19)*15%</f>
        <v>3992.2995</v>
      </c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3"/>
      <c r="EO19" s="300">
        <f>(AO19+DY19)*Y19*12</f>
        <v>1101874.662</v>
      </c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</row>
    <row r="20" spans="1:161" s="75" customFormat="1" ht="24" customHeight="1">
      <c r="A20" s="304" t="s">
        <v>157</v>
      </c>
      <c r="B20" s="304"/>
      <c r="C20" s="304"/>
      <c r="D20" s="304"/>
      <c r="E20" s="304"/>
      <c r="F20" s="304"/>
      <c r="G20" s="305" t="s">
        <v>251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6">
        <v>2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0">
        <f t="shared" si="0"/>
        <v>26610.89</v>
      </c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>
        <v>7809</v>
      </c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>
        <v>0</v>
      </c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>
        <v>11314.89</v>
      </c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>
        <v>7487</v>
      </c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1">
        <f t="shared" si="1"/>
        <v>3991.6335</v>
      </c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3"/>
      <c r="EO20" s="300">
        <f>(AO20+DY20)*Y20*12</f>
        <v>734460.564</v>
      </c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</row>
    <row r="21" spans="1:161" s="75" customFormat="1" ht="15" customHeight="1">
      <c r="A21" s="304" t="s">
        <v>259</v>
      </c>
      <c r="B21" s="304"/>
      <c r="C21" s="304"/>
      <c r="D21" s="304"/>
      <c r="E21" s="304"/>
      <c r="F21" s="304"/>
      <c r="G21" s="305" t="s">
        <v>239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6">
        <v>26.9</v>
      </c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0">
        <f>BF21+BX21+CQ21+DI21</f>
        <v>25904.31</v>
      </c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>
        <v>8288</v>
      </c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>
        <v>0</v>
      </c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>
        <v>14841.72</v>
      </c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>
        <v>2774.59</v>
      </c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1">
        <f>(BF21+BX21+CQ21+DI21)*15%</f>
        <v>3885.6465</v>
      </c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3"/>
      <c r="EO21" s="300">
        <f>(AO21+DY21)*Y21*12+0.01</f>
        <v>9616197.9682</v>
      </c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</row>
    <row r="22" spans="1:161" s="75" customFormat="1" ht="13.5" customHeight="1">
      <c r="A22" s="304" t="s">
        <v>260</v>
      </c>
      <c r="B22" s="304"/>
      <c r="C22" s="304"/>
      <c r="D22" s="304"/>
      <c r="E22" s="304"/>
      <c r="F22" s="304"/>
      <c r="G22" s="305" t="s">
        <v>418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6">
        <v>0.5</v>
      </c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0">
        <f t="shared" si="0"/>
        <v>11280</v>
      </c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>
        <v>8791</v>
      </c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>
        <v>0</v>
      </c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>
        <v>322.3</v>
      </c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>
        <v>2166.7</v>
      </c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1">
        <f t="shared" si="1"/>
        <v>1692</v>
      </c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3"/>
      <c r="EO22" s="300">
        <f>(AO22+DY22)*Y22*12</f>
        <v>77832</v>
      </c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</row>
    <row r="23" spans="1:161" s="75" customFormat="1" ht="12.75" customHeight="1">
      <c r="A23" s="304" t="s">
        <v>261</v>
      </c>
      <c r="B23" s="304"/>
      <c r="C23" s="304"/>
      <c r="D23" s="304"/>
      <c r="E23" s="304"/>
      <c r="F23" s="304"/>
      <c r="G23" s="305" t="s">
        <v>240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6">
        <v>1</v>
      </c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0">
        <f t="shared" si="0"/>
        <v>30945.83</v>
      </c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>
        <v>8791</v>
      </c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>
        <v>0</v>
      </c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>
        <v>13725.83</v>
      </c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>
        <v>8429</v>
      </c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1">
        <f t="shared" si="1"/>
        <v>4641.8745</v>
      </c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3"/>
      <c r="EO23" s="300">
        <f>(AO23+DY23)*Y23*12-0.05</f>
        <v>427052.40400000004</v>
      </c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</row>
    <row r="24" spans="1:161" s="75" customFormat="1" ht="13.5" customHeight="1">
      <c r="A24" s="304" t="s">
        <v>262</v>
      </c>
      <c r="B24" s="304"/>
      <c r="C24" s="304"/>
      <c r="D24" s="304"/>
      <c r="E24" s="304"/>
      <c r="F24" s="304"/>
      <c r="G24" s="305" t="s">
        <v>241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6">
        <v>5</v>
      </c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0">
        <f>BF24+BX24+CQ24+DI24</f>
        <v>23024.93</v>
      </c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>
        <v>8791</v>
      </c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>
        <v>0</v>
      </c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>
        <v>10672.68</v>
      </c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>
        <v>3561.25</v>
      </c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1">
        <f>(BF24+BX24+CQ24+DI24)*15%</f>
        <v>3453.7395</v>
      </c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3"/>
      <c r="EO24" s="300">
        <f>(AO24+DY24)*Y24*12+0.03</f>
        <v>1588720.2</v>
      </c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</row>
    <row r="25" spans="1:161" s="75" customFormat="1" ht="24" customHeight="1">
      <c r="A25" s="304" t="s">
        <v>263</v>
      </c>
      <c r="B25" s="304"/>
      <c r="C25" s="304"/>
      <c r="D25" s="304"/>
      <c r="E25" s="304"/>
      <c r="F25" s="304"/>
      <c r="G25" s="305" t="s">
        <v>419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6">
        <v>0.5</v>
      </c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0">
        <f t="shared" si="0"/>
        <v>22107.18</v>
      </c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>
        <v>7960</v>
      </c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>
        <v>0</v>
      </c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>
        <v>11475.98</v>
      </c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>
        <v>2671.2</v>
      </c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1">
        <f t="shared" si="1"/>
        <v>3316.0769999999998</v>
      </c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3"/>
      <c r="EO25" s="300">
        <f>(AO25+DY25)*Y25*12+0.02</f>
        <v>152539.562</v>
      </c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</row>
    <row r="26" spans="1:161" s="75" customFormat="1" ht="38.25" customHeight="1">
      <c r="A26" s="304" t="s">
        <v>264</v>
      </c>
      <c r="B26" s="304"/>
      <c r="C26" s="304"/>
      <c r="D26" s="304"/>
      <c r="E26" s="304"/>
      <c r="F26" s="304"/>
      <c r="G26" s="305" t="s">
        <v>252</v>
      </c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6">
        <v>1</v>
      </c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0">
        <f t="shared" si="0"/>
        <v>36045.61</v>
      </c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>
        <v>30038</v>
      </c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>
        <v>0</v>
      </c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>
        <v>6007.61</v>
      </c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>
        <v>0</v>
      </c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>
        <f t="shared" si="1"/>
        <v>5406.8414999999995</v>
      </c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>
        <f>((AO26+DY26)*Y26*12)-0.05</f>
        <v>497429.3680000001</v>
      </c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</row>
    <row r="27" spans="1:161" s="75" customFormat="1" ht="14.25" customHeight="1">
      <c r="A27" s="304" t="s">
        <v>79</v>
      </c>
      <c r="B27" s="304"/>
      <c r="C27" s="304"/>
      <c r="D27" s="304"/>
      <c r="E27" s="304"/>
      <c r="F27" s="304"/>
      <c r="G27" s="305" t="s">
        <v>420</v>
      </c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6">
        <v>1</v>
      </c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0">
        <f>BF27+BX27+CQ27+DI27</f>
        <v>27740.83</v>
      </c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>
        <v>8288</v>
      </c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>
        <v>0</v>
      </c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>
        <v>6560.83</v>
      </c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>
        <v>12892</v>
      </c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1">
        <f>(BF27+BX27+CQ27+DI27)*15%</f>
        <v>4161.1245</v>
      </c>
      <c r="DZ27" s="302"/>
      <c r="EA27" s="302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3"/>
      <c r="EO27" s="300">
        <f>((AO27+DY27)*Y27*12)-0.05</f>
        <v>382823.40400000004</v>
      </c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</row>
    <row r="28" spans="1:161" s="75" customFormat="1" ht="15.75" customHeight="1">
      <c r="A28" s="304" t="s">
        <v>265</v>
      </c>
      <c r="B28" s="304"/>
      <c r="C28" s="304"/>
      <c r="D28" s="304"/>
      <c r="E28" s="304"/>
      <c r="F28" s="304"/>
      <c r="G28" s="305" t="s">
        <v>253</v>
      </c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6">
        <v>17.75</v>
      </c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0">
        <f>BF28+BX28+CQ28+DI28</f>
        <v>11513.9</v>
      </c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>
        <v>4429</v>
      </c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>
        <v>169.84</v>
      </c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>
        <v>6014.96</v>
      </c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>
        <v>900.1</v>
      </c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1">
        <f t="shared" si="1"/>
        <v>1727.0849999999998</v>
      </c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3"/>
      <c r="EO28" s="300">
        <f>((AO28+DY28)*Y28*12)</f>
        <v>2820329.8049999997</v>
      </c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</row>
    <row r="29" spans="1:161" s="75" customFormat="1" ht="15.75" customHeight="1">
      <c r="A29" s="304"/>
      <c r="B29" s="304"/>
      <c r="C29" s="304"/>
      <c r="D29" s="304"/>
      <c r="E29" s="304"/>
      <c r="F29" s="304"/>
      <c r="G29" s="314" t="s">
        <v>275</v>
      </c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5">
        <v>59.65</v>
      </c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6">
        <f>SUM(AO18:AO28)</f>
        <v>291244.81</v>
      </c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1"/>
      <c r="DZ29" s="302"/>
      <c r="EA29" s="302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3"/>
      <c r="EO29" s="316">
        <f>SUM(EO18:EO28)-1.5</f>
        <v>18081751.2372</v>
      </c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</row>
    <row r="30" spans="1:161" s="75" customFormat="1" ht="14.25" customHeight="1">
      <c r="A30" s="320" t="s">
        <v>277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2"/>
    </row>
    <row r="31" spans="1:161" s="75" customFormat="1" ht="14.25" customHeight="1">
      <c r="A31" s="311" t="s">
        <v>147</v>
      </c>
      <c r="B31" s="311"/>
      <c r="C31" s="311"/>
      <c r="D31" s="311"/>
      <c r="E31" s="311"/>
      <c r="F31" s="311"/>
      <c r="G31" s="312" t="s">
        <v>242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3">
        <v>1</v>
      </c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0">
        <f t="shared" si="0"/>
        <v>31583</v>
      </c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>
        <v>30038</v>
      </c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>
        <v>0</v>
      </c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>
        <v>1545</v>
      </c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>
        <v>0</v>
      </c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07">
        <f t="shared" si="1"/>
        <v>4737.45</v>
      </c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9"/>
      <c r="EO31" s="310">
        <f>((AO31+DY31)*Y31*12)+47.63</f>
        <v>435893.02999999997</v>
      </c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</row>
    <row r="32" spans="1:161" s="75" customFormat="1" ht="14.25" customHeight="1">
      <c r="A32" s="311" t="s">
        <v>151</v>
      </c>
      <c r="B32" s="311"/>
      <c r="C32" s="311"/>
      <c r="D32" s="311"/>
      <c r="E32" s="311"/>
      <c r="F32" s="311"/>
      <c r="G32" s="312" t="s">
        <v>353</v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3">
        <v>1</v>
      </c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0">
        <f>BF32+BX32+CQ32+DI32</f>
        <v>30038</v>
      </c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>
        <v>30038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>
        <v>0</v>
      </c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>
        <v>0</v>
      </c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>
        <v>0</v>
      </c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07">
        <f>(BF32+BX32+CQ32+DI32)*15%</f>
        <v>4505.7</v>
      </c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9"/>
      <c r="EO32" s="310">
        <f>((AO32+DY32)*Y32*12)</f>
        <v>414524.39999999997</v>
      </c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0"/>
    </row>
    <row r="33" spans="1:161" s="75" customFormat="1" ht="13.5" customHeight="1">
      <c r="A33" s="311" t="s">
        <v>157</v>
      </c>
      <c r="B33" s="311"/>
      <c r="C33" s="311"/>
      <c r="D33" s="311"/>
      <c r="E33" s="311"/>
      <c r="F33" s="311"/>
      <c r="G33" s="312" t="s">
        <v>357</v>
      </c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3">
        <v>2.3</v>
      </c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0">
        <f>BF33+BX33+CQ33+DI33</f>
        <v>12157.64</v>
      </c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>
        <v>5791</v>
      </c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>
        <v>0</v>
      </c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>
        <v>0</v>
      </c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>
        <v>6366.64</v>
      </c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>
        <f>(BF33+BX33+CQ33+DI33)*15%</f>
        <v>1823.646</v>
      </c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>
        <f aca="true" t="shared" si="2" ref="EO33:EO38">(AO33+DY33)*Y33*12</f>
        <v>385883.4935999999</v>
      </c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</row>
    <row r="34" spans="1:161" s="75" customFormat="1" ht="15" customHeight="1">
      <c r="A34" s="311" t="s">
        <v>259</v>
      </c>
      <c r="B34" s="311"/>
      <c r="C34" s="311"/>
      <c r="D34" s="311"/>
      <c r="E34" s="311"/>
      <c r="F34" s="311"/>
      <c r="G34" s="312" t="s">
        <v>254</v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>
        <v>3</v>
      </c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0">
        <f>BF34+BX34+CQ34+DI34</f>
        <v>11280</v>
      </c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>
        <v>3406</v>
      </c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>
        <v>0</v>
      </c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>
        <v>6894.2</v>
      </c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>
        <v>979.8</v>
      </c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07">
        <f t="shared" si="1"/>
        <v>1692</v>
      </c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9"/>
      <c r="EO34" s="310">
        <f t="shared" si="2"/>
        <v>466992</v>
      </c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</row>
    <row r="35" spans="1:161" s="75" customFormat="1" ht="15" customHeight="1">
      <c r="A35" s="311" t="s">
        <v>260</v>
      </c>
      <c r="B35" s="311"/>
      <c r="C35" s="311"/>
      <c r="D35" s="311"/>
      <c r="E35" s="311"/>
      <c r="F35" s="311"/>
      <c r="G35" s="312" t="s">
        <v>255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>
        <v>1</v>
      </c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0">
        <f t="shared" si="0"/>
        <v>11280</v>
      </c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>
        <v>5791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>
        <v>0</v>
      </c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>
        <v>4101</v>
      </c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>
        <v>1388</v>
      </c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07">
        <f t="shared" si="1"/>
        <v>1692</v>
      </c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9"/>
      <c r="EO35" s="310">
        <f t="shared" si="2"/>
        <v>155664</v>
      </c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</row>
    <row r="36" spans="1:161" s="75" customFormat="1" ht="24.75" customHeight="1">
      <c r="A36" s="311" t="s">
        <v>261</v>
      </c>
      <c r="B36" s="311"/>
      <c r="C36" s="311"/>
      <c r="D36" s="311"/>
      <c r="E36" s="311"/>
      <c r="F36" s="311"/>
      <c r="G36" s="312" t="s">
        <v>256</v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>
        <v>1</v>
      </c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0">
        <f>BF36+BX36+CQ36+DI36</f>
        <v>11280</v>
      </c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>
        <v>3918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>
        <v>0</v>
      </c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>
        <v>6610.8</v>
      </c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>
        <v>751.2</v>
      </c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07">
        <f t="shared" si="1"/>
        <v>1692</v>
      </c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9"/>
      <c r="EO36" s="310">
        <f t="shared" si="2"/>
        <v>155664</v>
      </c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0"/>
    </row>
    <row r="37" spans="1:161" s="75" customFormat="1" ht="15" customHeight="1">
      <c r="A37" s="311" t="s">
        <v>262</v>
      </c>
      <c r="B37" s="311"/>
      <c r="C37" s="311"/>
      <c r="D37" s="311"/>
      <c r="E37" s="311"/>
      <c r="F37" s="311"/>
      <c r="G37" s="312" t="s">
        <v>257</v>
      </c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3">
        <v>1</v>
      </c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0">
        <f t="shared" si="0"/>
        <v>11280</v>
      </c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>
        <v>4585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>
        <v>175.84</v>
      </c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>
        <v>4615.8</v>
      </c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>
        <v>1903.36</v>
      </c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07">
        <f t="shared" si="1"/>
        <v>1692</v>
      </c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9"/>
      <c r="EO37" s="310">
        <f t="shared" si="2"/>
        <v>155664</v>
      </c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0"/>
    </row>
    <row r="38" spans="1:179" s="75" customFormat="1" ht="15" customHeight="1">
      <c r="A38" s="311" t="s">
        <v>263</v>
      </c>
      <c r="B38" s="311"/>
      <c r="C38" s="311"/>
      <c r="D38" s="311"/>
      <c r="E38" s="311"/>
      <c r="F38" s="311"/>
      <c r="G38" s="312" t="s">
        <v>243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3">
        <v>3.5</v>
      </c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0">
        <f t="shared" si="0"/>
        <v>11280</v>
      </c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>
        <v>3918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>
        <v>150.24</v>
      </c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>
        <v>3124.01</v>
      </c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>
        <v>4087.75</v>
      </c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07">
        <f t="shared" si="1"/>
        <v>1692</v>
      </c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9"/>
      <c r="EO38" s="310">
        <f t="shared" si="2"/>
        <v>544824</v>
      </c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0"/>
      <c r="FW38" s="108"/>
    </row>
    <row r="39" spans="1:179" s="75" customFormat="1" ht="15" customHeight="1">
      <c r="A39" s="311" t="s">
        <v>264</v>
      </c>
      <c r="B39" s="311"/>
      <c r="C39" s="311"/>
      <c r="D39" s="311"/>
      <c r="E39" s="311"/>
      <c r="F39" s="311"/>
      <c r="G39" s="312" t="s">
        <v>258</v>
      </c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3">
        <v>4.5</v>
      </c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0">
        <f t="shared" si="0"/>
        <v>11280</v>
      </c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>
        <v>3406</v>
      </c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>
        <v>0</v>
      </c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>
        <v>6241</v>
      </c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>
        <v>1633</v>
      </c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07">
        <f t="shared" si="1"/>
        <v>1692</v>
      </c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9"/>
      <c r="EO39" s="310">
        <f>((AO39+DY39)*Y39*12)</f>
        <v>700488</v>
      </c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  <c r="FB39" s="310"/>
      <c r="FC39" s="310"/>
      <c r="FD39" s="310"/>
      <c r="FE39" s="310"/>
      <c r="FW39" s="108"/>
    </row>
    <row r="40" spans="1:161" s="75" customFormat="1" ht="15" customHeight="1">
      <c r="A40" s="311" t="s">
        <v>79</v>
      </c>
      <c r="B40" s="311"/>
      <c r="C40" s="311"/>
      <c r="D40" s="311"/>
      <c r="E40" s="311"/>
      <c r="F40" s="311"/>
      <c r="G40" s="312" t="s">
        <v>244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3">
        <v>0.5</v>
      </c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0">
        <f>BF40+BX40+CQ40+DI40</f>
        <v>11280</v>
      </c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>
        <v>3576</v>
      </c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>
        <v>0</v>
      </c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>
        <v>5646.6</v>
      </c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>
        <v>2057.4</v>
      </c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07">
        <f t="shared" si="1"/>
        <v>1692</v>
      </c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9"/>
      <c r="EO40" s="310">
        <f>(AO40+DY40)*Y40*12</f>
        <v>77832</v>
      </c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0"/>
    </row>
    <row r="41" spans="1:161" s="75" customFormat="1" ht="15" customHeight="1">
      <c r="A41" s="311" t="s">
        <v>265</v>
      </c>
      <c r="B41" s="311"/>
      <c r="C41" s="311"/>
      <c r="D41" s="311"/>
      <c r="E41" s="311"/>
      <c r="F41" s="311"/>
      <c r="G41" s="312" t="s">
        <v>245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>
        <v>1.5</v>
      </c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0">
        <f t="shared" si="0"/>
        <v>11280</v>
      </c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>
        <v>3576</v>
      </c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>
        <v>0</v>
      </c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>
        <v>5646.6</v>
      </c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>
        <v>2057.4</v>
      </c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07">
        <f t="shared" si="1"/>
        <v>1692</v>
      </c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9"/>
      <c r="EO41" s="310">
        <f>((AO41+DY41)*Y41*12)</f>
        <v>233496</v>
      </c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</row>
    <row r="42" spans="1:161" s="75" customFormat="1" ht="15" customHeight="1">
      <c r="A42" s="311" t="s">
        <v>266</v>
      </c>
      <c r="B42" s="311"/>
      <c r="C42" s="311"/>
      <c r="D42" s="311"/>
      <c r="E42" s="311"/>
      <c r="F42" s="311"/>
      <c r="G42" s="312" t="s">
        <v>373</v>
      </c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>
        <v>1.5</v>
      </c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0">
        <f>BF42+BX42+CQ42+DI42</f>
        <v>11280</v>
      </c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>
        <v>3406</v>
      </c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>
        <v>0</v>
      </c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>
        <v>6894.2</v>
      </c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>
        <v>979.8</v>
      </c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07">
        <f>(BF42+BX42+CQ42+DI42)*15%</f>
        <v>1692</v>
      </c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9"/>
      <c r="EO42" s="310">
        <f>((AO42+DY42)*Y42*12)</f>
        <v>233496</v>
      </c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0"/>
    </row>
    <row r="43" spans="1:161" s="75" customFormat="1" ht="15" customHeight="1">
      <c r="A43" s="311" t="s">
        <v>267</v>
      </c>
      <c r="B43" s="311"/>
      <c r="C43" s="311"/>
      <c r="D43" s="311"/>
      <c r="E43" s="311"/>
      <c r="F43" s="311"/>
      <c r="G43" s="312" t="s">
        <v>246</v>
      </c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>
        <v>1.5</v>
      </c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0">
        <f t="shared" si="0"/>
        <v>11280</v>
      </c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>
        <v>3406</v>
      </c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>
        <v>0</v>
      </c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>
        <v>6894.2</v>
      </c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>
        <v>979.8</v>
      </c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07">
        <f t="shared" si="1"/>
        <v>1692</v>
      </c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9"/>
      <c r="EO43" s="310">
        <f>(AO43+DY43)*Y43*12</f>
        <v>233496</v>
      </c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0"/>
    </row>
    <row r="44" spans="1:161" s="75" customFormat="1" ht="15" customHeight="1">
      <c r="A44" s="311" t="s">
        <v>268</v>
      </c>
      <c r="B44" s="311"/>
      <c r="C44" s="311"/>
      <c r="D44" s="311"/>
      <c r="E44" s="311"/>
      <c r="F44" s="311"/>
      <c r="G44" s="312" t="s">
        <v>247</v>
      </c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3">
        <v>6</v>
      </c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0">
        <v>11848.35</v>
      </c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>
        <v>3406</v>
      </c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>
        <v>6286.65</v>
      </c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>
        <v>1315.9</v>
      </c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>
        <v>979.8</v>
      </c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07">
        <f>(BF44+BX44+CQ44+DI44)*15%</f>
        <v>1798.2524999999998</v>
      </c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9"/>
      <c r="EO44" s="310">
        <f>(AO44+DY44)*Y44*12+0.06</f>
        <v>982555.4400000002</v>
      </c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</row>
    <row r="45" spans="1:161" s="75" customFormat="1" ht="15" customHeight="1">
      <c r="A45" s="311" t="s">
        <v>372</v>
      </c>
      <c r="B45" s="311"/>
      <c r="C45" s="311"/>
      <c r="D45" s="311"/>
      <c r="E45" s="311"/>
      <c r="F45" s="311"/>
      <c r="G45" s="312" t="s">
        <v>248</v>
      </c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3">
        <v>2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0">
        <v>11280</v>
      </c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>
        <v>3406</v>
      </c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>
        <v>0</v>
      </c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>
        <v>7034.2</v>
      </c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0"/>
      <c r="DD45" s="310"/>
      <c r="DE45" s="310"/>
      <c r="DF45" s="310"/>
      <c r="DG45" s="310"/>
      <c r="DH45" s="310"/>
      <c r="DI45" s="310">
        <v>979.8</v>
      </c>
      <c r="DJ45" s="310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0"/>
      <c r="DV45" s="310"/>
      <c r="DW45" s="310"/>
      <c r="DX45" s="310"/>
      <c r="DY45" s="307">
        <f t="shared" si="1"/>
        <v>1713</v>
      </c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8"/>
      <c r="EL45" s="308"/>
      <c r="EM45" s="308"/>
      <c r="EN45" s="309"/>
      <c r="EO45" s="310">
        <f>(AO45+DY45)*Y45*12</f>
        <v>311832</v>
      </c>
      <c r="EP45" s="310"/>
      <c r="EQ45" s="310"/>
      <c r="ER45" s="310"/>
      <c r="ES45" s="310"/>
      <c r="ET45" s="310"/>
      <c r="EU45" s="310"/>
      <c r="EV45" s="310"/>
      <c r="EW45" s="310"/>
      <c r="EX45" s="310"/>
      <c r="EY45" s="310"/>
      <c r="EZ45" s="310"/>
      <c r="FA45" s="310"/>
      <c r="FB45" s="310"/>
      <c r="FC45" s="310"/>
      <c r="FD45" s="310"/>
      <c r="FE45" s="310"/>
    </row>
    <row r="46" spans="1:161" s="32" customFormat="1" ht="15" customHeight="1">
      <c r="A46" s="311" t="s">
        <v>421</v>
      </c>
      <c r="B46" s="311"/>
      <c r="C46" s="311"/>
      <c r="D46" s="311"/>
      <c r="E46" s="311"/>
      <c r="F46" s="311"/>
      <c r="G46" s="312" t="s">
        <v>249</v>
      </c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3">
        <v>1</v>
      </c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0">
        <v>11280</v>
      </c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>
        <v>3406</v>
      </c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>
        <v>0</v>
      </c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>
        <v>7034.2</v>
      </c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>
        <v>979.8</v>
      </c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0"/>
      <c r="DV46" s="310"/>
      <c r="DW46" s="310"/>
      <c r="DX46" s="310"/>
      <c r="DY46" s="307">
        <f t="shared" si="1"/>
        <v>1713</v>
      </c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9"/>
      <c r="EO46" s="310">
        <f>(AO46+DY46)*Y46*12</f>
        <v>155916</v>
      </c>
      <c r="EP46" s="310"/>
      <c r="EQ46" s="310"/>
      <c r="ER46" s="310"/>
      <c r="ES46" s="310"/>
      <c r="ET46" s="310"/>
      <c r="EU46" s="310"/>
      <c r="EV46" s="310"/>
      <c r="EW46" s="310"/>
      <c r="EX46" s="310"/>
      <c r="EY46" s="310"/>
      <c r="EZ46" s="310"/>
      <c r="FA46" s="310"/>
      <c r="FB46" s="310"/>
      <c r="FC46" s="310"/>
      <c r="FD46" s="310"/>
      <c r="FE46" s="310"/>
    </row>
    <row r="47" spans="1:161" ht="12.75">
      <c r="A47" s="311" t="s">
        <v>422</v>
      </c>
      <c r="B47" s="311"/>
      <c r="C47" s="311"/>
      <c r="D47" s="311"/>
      <c r="E47" s="311"/>
      <c r="F47" s="311"/>
      <c r="G47" s="312" t="s">
        <v>250</v>
      </c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3">
        <v>1</v>
      </c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0">
        <v>11280</v>
      </c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>
        <v>3406</v>
      </c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>
        <v>0</v>
      </c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0"/>
      <c r="CQ47" s="310">
        <v>7034.2</v>
      </c>
      <c r="CR47" s="310"/>
      <c r="CS47" s="310"/>
      <c r="CT47" s="310"/>
      <c r="CU47" s="310"/>
      <c r="CV47" s="310"/>
      <c r="CW47" s="310"/>
      <c r="CX47" s="310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>
        <v>979.8</v>
      </c>
      <c r="DJ47" s="310"/>
      <c r="DK47" s="310"/>
      <c r="DL47" s="310"/>
      <c r="DM47" s="310"/>
      <c r="DN47" s="310"/>
      <c r="DO47" s="310"/>
      <c r="DP47" s="310"/>
      <c r="DQ47" s="310"/>
      <c r="DR47" s="310"/>
      <c r="DS47" s="310"/>
      <c r="DT47" s="310"/>
      <c r="DU47" s="310"/>
      <c r="DV47" s="310"/>
      <c r="DW47" s="310"/>
      <c r="DX47" s="310"/>
      <c r="DY47" s="307">
        <f t="shared" si="1"/>
        <v>1713</v>
      </c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9"/>
      <c r="EO47" s="310">
        <f>((AO47+DY47)*Y47*12)</f>
        <v>155916</v>
      </c>
      <c r="EP47" s="310"/>
      <c r="EQ47" s="310"/>
      <c r="ER47" s="310"/>
      <c r="ES47" s="310"/>
      <c r="ET47" s="310"/>
      <c r="EU47" s="310"/>
      <c r="EV47" s="310"/>
      <c r="EW47" s="310"/>
      <c r="EX47" s="310"/>
      <c r="EY47" s="310"/>
      <c r="EZ47" s="310"/>
      <c r="FA47" s="310"/>
      <c r="FB47" s="310"/>
      <c r="FC47" s="310"/>
      <c r="FD47" s="310"/>
      <c r="FE47" s="310"/>
    </row>
    <row r="48" spans="1:161" ht="12.75">
      <c r="A48" s="323" t="s">
        <v>275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5"/>
      <c r="Y48" s="326">
        <v>33.3</v>
      </c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7">
        <f>SUM(AO31:AO47)</f>
        <v>232266.99000000002</v>
      </c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296" t="s">
        <v>124</v>
      </c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 t="s">
        <v>124</v>
      </c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 t="s">
        <v>124</v>
      </c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 t="s">
        <v>124</v>
      </c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 t="s">
        <v>124</v>
      </c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327">
        <f>SUM(EO31:EO47)-0.12</f>
        <v>5800136.2436</v>
      </c>
      <c r="EP48" s="326"/>
      <c r="EQ48" s="326"/>
      <c r="ER48" s="326"/>
      <c r="ES48" s="326"/>
      <c r="ET48" s="326"/>
      <c r="EU48" s="326"/>
      <c r="EV48" s="326"/>
      <c r="EW48" s="326"/>
      <c r="EX48" s="326"/>
      <c r="EY48" s="326"/>
      <c r="EZ48" s="326"/>
      <c r="FA48" s="326"/>
      <c r="FB48" s="326"/>
      <c r="FC48" s="326"/>
      <c r="FD48" s="326"/>
      <c r="FE48" s="326"/>
    </row>
    <row r="49" spans="1:161" ht="12.75">
      <c r="A49" s="323" t="s">
        <v>278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5"/>
      <c r="Y49" s="326">
        <v>92.95</v>
      </c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7">
        <f>AO29+AO48</f>
        <v>523511.80000000005</v>
      </c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296" t="s">
        <v>124</v>
      </c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 t="s">
        <v>124</v>
      </c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 t="s">
        <v>124</v>
      </c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 t="s">
        <v>124</v>
      </c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 t="s">
        <v>124</v>
      </c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327">
        <f>EO29+EO48</f>
        <v>23881887.4808</v>
      </c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</row>
  </sheetData>
  <sheetProtection/>
  <mergeCells count="340">
    <mergeCell ref="CQ33:DH33"/>
    <mergeCell ref="DI33:DX33"/>
    <mergeCell ref="DY33:EN33"/>
    <mergeCell ref="EO33:FE33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A32:F32"/>
    <mergeCell ref="G32:X32"/>
    <mergeCell ref="Y32:AN32"/>
    <mergeCell ref="AO32:BE32"/>
    <mergeCell ref="BF32:BW32"/>
    <mergeCell ref="BX32:CP32"/>
    <mergeCell ref="FS13:HA13"/>
    <mergeCell ref="FT14:GY14"/>
    <mergeCell ref="A3:FE3"/>
    <mergeCell ref="A5:FE5"/>
    <mergeCell ref="X7:FE7"/>
    <mergeCell ref="A9:AO9"/>
    <mergeCell ref="AP9:FE9"/>
    <mergeCell ref="A11:FE11"/>
    <mergeCell ref="A13:F15"/>
    <mergeCell ref="G13:X15"/>
    <mergeCell ref="Y13:AN15"/>
    <mergeCell ref="AO13:DH13"/>
    <mergeCell ref="DI13:DX15"/>
    <mergeCell ref="DY13:EN15"/>
    <mergeCell ref="EO13:FE15"/>
    <mergeCell ref="AO14:BE15"/>
    <mergeCell ref="BF14:DH14"/>
    <mergeCell ref="BF15:BW15"/>
    <mergeCell ref="BX15:CP15"/>
    <mergeCell ref="CQ15:DH15"/>
    <mergeCell ref="A16:F16"/>
    <mergeCell ref="G16:X16"/>
    <mergeCell ref="Y16:AN16"/>
    <mergeCell ref="AO16:BE16"/>
    <mergeCell ref="BF16:BW16"/>
    <mergeCell ref="BX16:CP16"/>
    <mergeCell ref="A18:F18"/>
    <mergeCell ref="G18:X18"/>
    <mergeCell ref="Y18:AN18"/>
    <mergeCell ref="AO18:BE18"/>
    <mergeCell ref="BF18:BW18"/>
    <mergeCell ref="BX18:CP18"/>
    <mergeCell ref="DI45:DX45"/>
    <mergeCell ref="DY45:EN45"/>
    <mergeCell ref="CQ16:DH16"/>
    <mergeCell ref="DI16:DX16"/>
    <mergeCell ref="DY16:EN16"/>
    <mergeCell ref="EO16:FE16"/>
    <mergeCell ref="CQ29:DH29"/>
    <mergeCell ref="DI29:DX29"/>
    <mergeCell ref="DY29:EN29"/>
    <mergeCell ref="EO29:FE29"/>
    <mergeCell ref="CQ49:DH49"/>
    <mergeCell ref="DI49:DX49"/>
    <mergeCell ref="CQ18:DH18"/>
    <mergeCell ref="DI48:DX48"/>
    <mergeCell ref="DY48:EN48"/>
    <mergeCell ref="EO48:FE48"/>
    <mergeCell ref="DI18:DX18"/>
    <mergeCell ref="DY18:EN18"/>
    <mergeCell ref="EO18:FE18"/>
    <mergeCell ref="CQ45:DH45"/>
    <mergeCell ref="AO45:BE45"/>
    <mergeCell ref="BF45:BW45"/>
    <mergeCell ref="BX45:CP45"/>
    <mergeCell ref="DY49:EN49"/>
    <mergeCell ref="EO49:FE49"/>
    <mergeCell ref="A49:X49"/>
    <mergeCell ref="Y49:AN49"/>
    <mergeCell ref="AO49:BE49"/>
    <mergeCell ref="BF49:BW49"/>
    <mergeCell ref="BX49:CP49"/>
    <mergeCell ref="A46:F46"/>
    <mergeCell ref="G46:X46"/>
    <mergeCell ref="Y46:AN46"/>
    <mergeCell ref="A45:F45"/>
    <mergeCell ref="G45:X45"/>
    <mergeCell ref="Y45:AN45"/>
    <mergeCell ref="CQ46:DH46"/>
    <mergeCell ref="DI46:DX46"/>
    <mergeCell ref="DY46:EN46"/>
    <mergeCell ref="EO45:FE45"/>
    <mergeCell ref="A48:X48"/>
    <mergeCell ref="Y48:AN48"/>
    <mergeCell ref="AO48:BE48"/>
    <mergeCell ref="BF48:BW48"/>
    <mergeCell ref="BX48:CP48"/>
    <mergeCell ref="CQ48:DH48"/>
    <mergeCell ref="EO46:FE46"/>
    <mergeCell ref="A47:F47"/>
    <mergeCell ref="G47:X47"/>
    <mergeCell ref="Y47:AN47"/>
    <mergeCell ref="AO47:BE47"/>
    <mergeCell ref="BF47:BW47"/>
    <mergeCell ref="BX47:CP47"/>
    <mergeCell ref="AO46:BE46"/>
    <mergeCell ref="BF46:BW46"/>
    <mergeCell ref="BX46:CP46"/>
    <mergeCell ref="A17:FE17"/>
    <mergeCell ref="CQ47:DH47"/>
    <mergeCell ref="DI47:DX47"/>
    <mergeCell ref="DY47:EN47"/>
    <mergeCell ref="EO47:FE47"/>
    <mergeCell ref="A30:FE30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20:FE20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DY26:EN26"/>
    <mergeCell ref="EO26:FE26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29:F29"/>
    <mergeCell ref="G29:X29"/>
    <mergeCell ref="Y29:AN29"/>
    <mergeCell ref="AO29:BE29"/>
    <mergeCell ref="BF29:BW29"/>
    <mergeCell ref="BX29:CP29"/>
    <mergeCell ref="CQ42:DH42"/>
    <mergeCell ref="DI42:DX42"/>
    <mergeCell ref="DY42:EN42"/>
    <mergeCell ref="EO42:FE42"/>
    <mergeCell ref="A42:F42"/>
    <mergeCell ref="G42:X42"/>
    <mergeCell ref="Y42:AN42"/>
    <mergeCell ref="AO42:BE42"/>
    <mergeCell ref="BF42:BW42"/>
    <mergeCell ref="BX42:CP42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4:F24"/>
    <mergeCell ref="G24:X24"/>
    <mergeCell ref="Y24:AN24"/>
    <mergeCell ref="AO24:BE24"/>
    <mergeCell ref="BF24:BW24"/>
    <mergeCell ref="BX24:CP24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CQ24:DH24"/>
    <mergeCell ref="DI24:DX24"/>
    <mergeCell ref="DY24:EN24"/>
    <mergeCell ref="EO24:FE24"/>
    <mergeCell ref="CQ26:DH26"/>
    <mergeCell ref="DI26:DX26"/>
  </mergeCells>
  <printOptions/>
  <pageMargins left="0.7086614173228347" right="0.7086614173228347" top="0.7480314960629921" bottom="0.7480314960629921" header="0.31496062992125984" footer="0.31496062992125984"/>
  <pageSetup fitToHeight="0" horizontalDpi="360" verticalDpi="36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Q294"/>
  <sheetViews>
    <sheetView view="pageBreakPreview" zoomScale="96" zoomScaleSheetLayoutView="96" zoomScalePageLayoutView="0" workbookViewId="0" topLeftCell="A161">
      <selection activeCell="DA221" sqref="DA221"/>
    </sheetView>
  </sheetViews>
  <sheetFormatPr defaultColWidth="0.875" defaultRowHeight="12.75"/>
  <cols>
    <col min="1" max="22" width="0.875" style="26" customWidth="1"/>
    <col min="23" max="23" width="2.125" style="26" customWidth="1"/>
    <col min="24" max="52" width="0.875" style="26" customWidth="1"/>
    <col min="53" max="53" width="2.625" style="26" customWidth="1"/>
    <col min="54" max="70" width="0.875" style="26" customWidth="1"/>
    <col min="71" max="71" width="2.75390625" style="26" customWidth="1"/>
    <col min="72" max="81" width="0.875" style="26" customWidth="1"/>
    <col min="82" max="82" width="2.00390625" style="26" bestFit="1" customWidth="1"/>
    <col min="83" max="88" width="0.875" style="26" customWidth="1"/>
    <col min="89" max="89" width="4.25390625" style="26" hidden="1" customWidth="1"/>
    <col min="90" max="93" width="0.875" style="26" customWidth="1"/>
    <col min="94" max="94" width="8.125" style="26" bestFit="1" customWidth="1"/>
    <col min="95" max="102" width="0.875" style="26" customWidth="1"/>
    <col min="103" max="103" width="0.74609375" style="26" customWidth="1"/>
    <col min="104" max="104" width="0.12890625" style="26" customWidth="1"/>
    <col min="105" max="108" width="0.875" style="26" customWidth="1"/>
    <col min="109" max="109" width="13.75390625" style="26" customWidth="1"/>
    <col min="110" max="110" width="0.875" style="26" customWidth="1"/>
    <col min="111" max="111" width="0.37109375" style="26" customWidth="1"/>
    <col min="112" max="112" width="0.875" style="26" hidden="1" customWidth="1"/>
    <col min="113" max="113" width="0.74609375" style="26" hidden="1" customWidth="1"/>
    <col min="114" max="116" width="0.875" style="26" hidden="1" customWidth="1"/>
    <col min="117" max="117" width="4.625" style="26" hidden="1" customWidth="1"/>
    <col min="118" max="120" width="0.875" style="26" hidden="1" customWidth="1"/>
    <col min="121" max="132" width="0.875" style="26" customWidth="1"/>
    <col min="133" max="133" width="0.37109375" style="26" customWidth="1"/>
    <col min="134" max="134" width="0.875" style="26" hidden="1" customWidth="1"/>
    <col min="135" max="135" width="0.875" style="26" customWidth="1"/>
    <col min="136" max="136" width="1.37890625" style="26" customWidth="1"/>
    <col min="137" max="138" width="0.875" style="26" customWidth="1"/>
    <col min="139" max="139" width="1.25" style="26" customWidth="1"/>
    <col min="140" max="154" width="0.875" style="26" customWidth="1"/>
    <col min="155" max="155" width="11.625" style="26" customWidth="1"/>
    <col min="156" max="156" width="14.625" style="26" customWidth="1"/>
    <col min="157" max="157" width="11.25390625" style="26" customWidth="1"/>
    <col min="158" max="16384" width="0.875" style="26" customWidth="1"/>
  </cols>
  <sheetData>
    <row r="1" spans="1:104" s="29" customFormat="1" ht="15">
      <c r="A1" s="330" t="s">
        <v>137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</row>
    <row r="2" ht="10.5" customHeight="1"/>
    <row r="3" spans="1:104" s="30" customFormat="1" ht="45" customHeight="1">
      <c r="A3" s="283" t="s">
        <v>133</v>
      </c>
      <c r="B3" s="284"/>
      <c r="C3" s="284"/>
      <c r="D3" s="284"/>
      <c r="E3" s="284"/>
      <c r="F3" s="285"/>
      <c r="G3" s="283" t="s">
        <v>138</v>
      </c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5"/>
      <c r="AE3" s="283" t="s">
        <v>73</v>
      </c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3" t="s">
        <v>139</v>
      </c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5"/>
      <c r="BT3" s="283" t="s">
        <v>140</v>
      </c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5"/>
      <c r="CJ3" s="283" t="s">
        <v>141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5"/>
    </row>
    <row r="4" spans="1:104" s="31" customFormat="1" ht="12.75">
      <c r="A4" s="297">
        <v>1</v>
      </c>
      <c r="B4" s="297"/>
      <c r="C4" s="297"/>
      <c r="D4" s="297"/>
      <c r="E4" s="297"/>
      <c r="F4" s="297"/>
      <c r="G4" s="297">
        <v>2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>
        <v>3</v>
      </c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>
        <v>4</v>
      </c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>
        <v>5</v>
      </c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>
        <v>6</v>
      </c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</row>
    <row r="5" spans="1:104" s="32" customFormat="1" ht="15" customHeight="1" hidden="1">
      <c r="A5" s="295"/>
      <c r="B5" s="295"/>
      <c r="C5" s="295"/>
      <c r="D5" s="295"/>
      <c r="E5" s="295"/>
      <c r="F5" s="295"/>
      <c r="G5" s="274">
        <v>0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96">
        <v>0</v>
      </c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>
        <v>0</v>
      </c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>
        <v>0</v>
      </c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>
        <v>0</v>
      </c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</row>
    <row r="6" spans="1:104" s="32" customFormat="1" ht="15" customHeight="1">
      <c r="A6" s="295"/>
      <c r="B6" s="295"/>
      <c r="C6" s="295"/>
      <c r="D6" s="295"/>
      <c r="E6" s="295"/>
      <c r="F6" s="295"/>
      <c r="G6" s="453" t="s">
        <v>136</v>
      </c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4"/>
      <c r="AE6" s="296" t="s">
        <v>124</v>
      </c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 t="s">
        <v>124</v>
      </c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 t="s">
        <v>124</v>
      </c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</row>
    <row r="7" ht="12" customHeight="1"/>
    <row r="8" spans="1:104" s="29" customFormat="1" ht="15">
      <c r="A8" s="330" t="s">
        <v>142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</row>
    <row r="9" spans="1:41" ht="1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104" s="30" customFormat="1" ht="55.5" customHeight="1">
      <c r="A10" s="455" t="s">
        <v>133</v>
      </c>
      <c r="B10" s="456"/>
      <c r="C10" s="456"/>
      <c r="D10" s="456"/>
      <c r="E10" s="456"/>
      <c r="F10" s="457"/>
      <c r="G10" s="455" t="s">
        <v>138</v>
      </c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7"/>
      <c r="AE10" s="455" t="s">
        <v>65</v>
      </c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7"/>
      <c r="AZ10" s="455" t="s">
        <v>66</v>
      </c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7"/>
      <c r="BR10" s="455" t="s">
        <v>143</v>
      </c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7"/>
      <c r="CJ10" s="455" t="s">
        <v>141</v>
      </c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7"/>
    </row>
    <row r="11" spans="1:104" s="31" customFormat="1" ht="12.75">
      <c r="A11" s="386">
        <v>1</v>
      </c>
      <c r="B11" s="386"/>
      <c r="C11" s="386"/>
      <c r="D11" s="386"/>
      <c r="E11" s="386"/>
      <c r="F11" s="386"/>
      <c r="G11" s="386">
        <v>2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>
        <v>3</v>
      </c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>
        <v>4</v>
      </c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>
        <v>5</v>
      </c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>
        <v>6</v>
      </c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</row>
    <row r="12" spans="1:104" s="32" customFormat="1" ht="14.25" customHeight="1">
      <c r="A12" s="458" t="s">
        <v>147</v>
      </c>
      <c r="B12" s="434"/>
      <c r="C12" s="434"/>
      <c r="D12" s="434"/>
      <c r="E12" s="434"/>
      <c r="F12" s="435"/>
      <c r="G12" s="455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7"/>
      <c r="AE12" s="471">
        <v>0</v>
      </c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2">
        <v>0</v>
      </c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39">
        <v>0</v>
      </c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>
        <f aca="true" t="shared" si="0" ref="CJ12:CJ17">AE12*AZ12*BR12</f>
        <v>0</v>
      </c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</row>
    <row r="13" spans="1:104" s="32" customFormat="1" ht="17.25" customHeight="1" hidden="1">
      <c r="A13" s="459"/>
      <c r="B13" s="460"/>
      <c r="C13" s="460"/>
      <c r="D13" s="460"/>
      <c r="E13" s="460"/>
      <c r="F13" s="461"/>
      <c r="G13" s="465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7"/>
      <c r="AE13" s="471">
        <v>1</v>
      </c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2">
        <v>1</v>
      </c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39">
        <v>7.42</v>
      </c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>
        <f t="shared" si="0"/>
        <v>7.42</v>
      </c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</row>
    <row r="14" spans="1:104" s="32" customFormat="1" ht="17.25" customHeight="1" hidden="1">
      <c r="A14" s="459"/>
      <c r="B14" s="460"/>
      <c r="C14" s="460"/>
      <c r="D14" s="460"/>
      <c r="E14" s="460"/>
      <c r="F14" s="461"/>
      <c r="G14" s="465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7"/>
      <c r="AE14" s="471">
        <v>1</v>
      </c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2">
        <v>4</v>
      </c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39">
        <v>57.5</v>
      </c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>
        <f t="shared" si="0"/>
        <v>230</v>
      </c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</row>
    <row r="15" spans="1:104" s="32" customFormat="1" ht="17.25" customHeight="1" hidden="1">
      <c r="A15" s="459"/>
      <c r="B15" s="460"/>
      <c r="C15" s="460"/>
      <c r="D15" s="460"/>
      <c r="E15" s="460"/>
      <c r="F15" s="461"/>
      <c r="G15" s="465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7"/>
      <c r="AE15" s="471">
        <v>1</v>
      </c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2">
        <v>2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39">
        <v>50.08</v>
      </c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>
        <f t="shared" si="0"/>
        <v>100.16</v>
      </c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</row>
    <row r="16" spans="1:104" s="32" customFormat="1" ht="17.25" customHeight="1" hidden="1">
      <c r="A16" s="459"/>
      <c r="B16" s="460"/>
      <c r="C16" s="460"/>
      <c r="D16" s="460"/>
      <c r="E16" s="460"/>
      <c r="F16" s="461"/>
      <c r="G16" s="465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7"/>
      <c r="AE16" s="471">
        <v>1</v>
      </c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2">
        <v>8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39">
        <v>57.5</v>
      </c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>
        <f t="shared" si="0"/>
        <v>460</v>
      </c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</row>
    <row r="17" spans="1:104" s="32" customFormat="1" ht="17.25" customHeight="1" hidden="1">
      <c r="A17" s="462"/>
      <c r="B17" s="463"/>
      <c r="C17" s="463"/>
      <c r="D17" s="463"/>
      <c r="E17" s="463"/>
      <c r="F17" s="464"/>
      <c r="G17" s="468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70"/>
      <c r="AE17" s="471">
        <v>1</v>
      </c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2">
        <v>1</v>
      </c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39">
        <v>42.16</v>
      </c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>
        <f t="shared" si="0"/>
        <v>42.16</v>
      </c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</row>
    <row r="18" spans="1:104" s="32" customFormat="1" ht="15" customHeight="1">
      <c r="A18" s="295"/>
      <c r="B18" s="295"/>
      <c r="C18" s="295"/>
      <c r="D18" s="295"/>
      <c r="E18" s="295"/>
      <c r="F18" s="295"/>
      <c r="G18" s="453" t="s">
        <v>136</v>
      </c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4"/>
      <c r="AE18" s="296" t="s">
        <v>124</v>
      </c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 t="s">
        <v>124</v>
      </c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 t="s">
        <v>124</v>
      </c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473">
        <v>0</v>
      </c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</row>
    <row r="19" ht="12" customHeight="1"/>
    <row r="20" spans="1:104" s="29" customFormat="1" ht="41.25" customHeight="1">
      <c r="A20" s="447" t="s">
        <v>144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</row>
    <row r="21" ht="12.75" customHeight="1"/>
    <row r="22" spans="1:135" ht="15" customHeight="1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 t="s">
        <v>276</v>
      </c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79"/>
      <c r="DA22" s="475" t="s">
        <v>277</v>
      </c>
      <c r="DB22" s="476"/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6"/>
      <c r="EE22" s="477"/>
    </row>
    <row r="23" spans="1:135" ht="66" customHeight="1">
      <c r="A23" s="283" t="s">
        <v>133</v>
      </c>
      <c r="B23" s="284"/>
      <c r="C23" s="284"/>
      <c r="D23" s="284"/>
      <c r="E23" s="284"/>
      <c r="F23" s="285"/>
      <c r="G23" s="283" t="s">
        <v>46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5"/>
      <c r="BW23" s="283" t="s">
        <v>145</v>
      </c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5"/>
      <c r="CL23" s="283" t="s">
        <v>146</v>
      </c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5"/>
      <c r="DA23" s="283" t="s">
        <v>145</v>
      </c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5"/>
      <c r="DQ23" s="283" t="s">
        <v>146</v>
      </c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5"/>
    </row>
    <row r="24" spans="1:135" s="24" customFormat="1" ht="12.75">
      <c r="A24" s="297">
        <v>1</v>
      </c>
      <c r="B24" s="297"/>
      <c r="C24" s="297"/>
      <c r="D24" s="297"/>
      <c r="E24" s="297"/>
      <c r="F24" s="297"/>
      <c r="G24" s="297">
        <v>2</v>
      </c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>
        <v>3</v>
      </c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>
        <v>4</v>
      </c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>
        <v>3</v>
      </c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>
        <v>4</v>
      </c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</row>
    <row r="25" spans="1:135" ht="15" customHeight="1">
      <c r="A25" s="295" t="s">
        <v>147</v>
      </c>
      <c r="B25" s="295"/>
      <c r="C25" s="295"/>
      <c r="D25" s="295"/>
      <c r="E25" s="295"/>
      <c r="F25" s="295"/>
      <c r="G25" s="33"/>
      <c r="H25" s="293" t="s">
        <v>47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4"/>
      <c r="BW25" s="478" t="s">
        <v>124</v>
      </c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 t="s">
        <v>124</v>
      </c>
      <c r="DB25" s="478"/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</row>
    <row r="26" spans="1:135" s="24" customFormat="1" ht="12.75">
      <c r="A26" s="479" t="s">
        <v>148</v>
      </c>
      <c r="B26" s="480"/>
      <c r="C26" s="480"/>
      <c r="D26" s="480"/>
      <c r="E26" s="480"/>
      <c r="F26" s="481"/>
      <c r="G26" s="34"/>
      <c r="H26" s="485" t="s">
        <v>7</v>
      </c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6"/>
      <c r="BW26" s="487">
        <v>18122739.08</v>
      </c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9"/>
      <c r="CL26" s="487">
        <f>BW26*22%-103.2</f>
        <v>3986899.3975999993</v>
      </c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9"/>
      <c r="DA26" s="487">
        <v>5825730.07</v>
      </c>
      <c r="DB26" s="488"/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9"/>
      <c r="DQ26" s="487">
        <v>1378198.84</v>
      </c>
      <c r="DR26" s="488"/>
      <c r="DS26" s="488"/>
      <c r="DT26" s="488"/>
      <c r="DU26" s="488"/>
      <c r="DV26" s="488"/>
      <c r="DW26" s="488"/>
      <c r="DX26" s="488"/>
      <c r="DY26" s="488"/>
      <c r="DZ26" s="488"/>
      <c r="EA26" s="488"/>
      <c r="EB26" s="488"/>
      <c r="EC26" s="488"/>
      <c r="ED26" s="488"/>
      <c r="EE26" s="489"/>
    </row>
    <row r="27" spans="1:135" s="24" customFormat="1" ht="12.75">
      <c r="A27" s="482"/>
      <c r="B27" s="483"/>
      <c r="C27" s="483"/>
      <c r="D27" s="483"/>
      <c r="E27" s="483"/>
      <c r="F27" s="484"/>
      <c r="G27" s="35"/>
      <c r="H27" s="493" t="s">
        <v>48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4"/>
      <c r="BW27" s="490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2"/>
      <c r="CL27" s="490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2"/>
      <c r="DA27" s="490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2"/>
      <c r="DQ27" s="490"/>
      <c r="DR27" s="491"/>
      <c r="DS27" s="491"/>
      <c r="DT27" s="491"/>
      <c r="DU27" s="491"/>
      <c r="DV27" s="491"/>
      <c r="DW27" s="491"/>
      <c r="DX27" s="491"/>
      <c r="DY27" s="491"/>
      <c r="DZ27" s="491"/>
      <c r="EA27" s="491"/>
      <c r="EB27" s="491"/>
      <c r="EC27" s="491"/>
      <c r="ED27" s="491"/>
      <c r="EE27" s="492"/>
    </row>
    <row r="28" spans="1:135" s="24" customFormat="1" ht="13.5" customHeight="1">
      <c r="A28" s="295" t="s">
        <v>149</v>
      </c>
      <c r="B28" s="295"/>
      <c r="C28" s="295"/>
      <c r="D28" s="295"/>
      <c r="E28" s="295"/>
      <c r="F28" s="295"/>
      <c r="G28" s="33"/>
      <c r="H28" s="234" t="s">
        <v>49</v>
      </c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5"/>
      <c r="BW28" s="495"/>
      <c r="BX28" s="495"/>
      <c r="BY28" s="495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495"/>
      <c r="CM28" s="495"/>
      <c r="CN28" s="495"/>
      <c r="CO28" s="495"/>
      <c r="CP28" s="495"/>
      <c r="CQ28" s="495"/>
      <c r="CR28" s="495"/>
      <c r="CS28" s="495"/>
      <c r="CT28" s="495"/>
      <c r="CU28" s="495"/>
      <c r="CV28" s="495"/>
      <c r="CW28" s="495"/>
      <c r="CX28" s="495"/>
      <c r="CY28" s="495"/>
      <c r="CZ28" s="495"/>
      <c r="DA28" s="495"/>
      <c r="DB28" s="495"/>
      <c r="DC28" s="495"/>
      <c r="DD28" s="495"/>
      <c r="DE28" s="495"/>
      <c r="DF28" s="495"/>
      <c r="DG28" s="495"/>
      <c r="DH28" s="495"/>
      <c r="DI28" s="495"/>
      <c r="DJ28" s="495"/>
      <c r="DK28" s="495"/>
      <c r="DL28" s="495"/>
      <c r="DM28" s="495"/>
      <c r="DN28" s="495"/>
      <c r="DO28" s="495"/>
      <c r="DP28" s="495"/>
      <c r="DQ28" s="495"/>
      <c r="DR28" s="495"/>
      <c r="DS28" s="495"/>
      <c r="DT28" s="495"/>
      <c r="DU28" s="495"/>
      <c r="DV28" s="495"/>
      <c r="DW28" s="495"/>
      <c r="DX28" s="495"/>
      <c r="DY28" s="495"/>
      <c r="DZ28" s="495"/>
      <c r="EA28" s="495"/>
      <c r="EB28" s="495"/>
      <c r="EC28" s="495"/>
      <c r="ED28" s="495"/>
      <c r="EE28" s="495"/>
    </row>
    <row r="29" spans="1:135" s="24" customFormat="1" ht="26.25" customHeight="1">
      <c r="A29" s="295" t="s">
        <v>150</v>
      </c>
      <c r="B29" s="295"/>
      <c r="C29" s="295"/>
      <c r="D29" s="295"/>
      <c r="E29" s="295"/>
      <c r="F29" s="295"/>
      <c r="G29" s="33"/>
      <c r="H29" s="234" t="s">
        <v>50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5"/>
      <c r="BW29" s="495"/>
      <c r="BX29" s="495"/>
      <c r="BY29" s="495"/>
      <c r="BZ29" s="495"/>
      <c r="CA29" s="495"/>
      <c r="CB29" s="495"/>
      <c r="CC29" s="495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495"/>
      <c r="DI29" s="495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5"/>
      <c r="DX29" s="495"/>
      <c r="DY29" s="495"/>
      <c r="DZ29" s="495"/>
      <c r="EA29" s="495"/>
      <c r="EB29" s="495"/>
      <c r="EC29" s="495"/>
      <c r="ED29" s="495"/>
      <c r="EE29" s="495"/>
    </row>
    <row r="30" spans="1:135" s="24" customFormat="1" ht="26.25" customHeight="1">
      <c r="A30" s="295" t="s">
        <v>151</v>
      </c>
      <c r="B30" s="295"/>
      <c r="C30" s="295"/>
      <c r="D30" s="295"/>
      <c r="E30" s="295"/>
      <c r="F30" s="295"/>
      <c r="G30" s="33"/>
      <c r="H30" s="293" t="s">
        <v>51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4"/>
      <c r="BW30" s="495" t="s">
        <v>124</v>
      </c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 t="s">
        <v>124</v>
      </c>
      <c r="DB30" s="495"/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5"/>
      <c r="DU30" s="495"/>
      <c r="DV30" s="495"/>
      <c r="DW30" s="495"/>
      <c r="DX30" s="495"/>
      <c r="DY30" s="495"/>
      <c r="DZ30" s="495"/>
      <c r="EA30" s="495"/>
      <c r="EB30" s="495"/>
      <c r="EC30" s="495"/>
      <c r="ED30" s="495"/>
      <c r="EE30" s="495"/>
    </row>
    <row r="31" spans="1:135" s="24" customFormat="1" ht="12.75">
      <c r="A31" s="479" t="s">
        <v>152</v>
      </c>
      <c r="B31" s="480"/>
      <c r="C31" s="480"/>
      <c r="D31" s="480"/>
      <c r="E31" s="480"/>
      <c r="F31" s="481"/>
      <c r="G31" s="34"/>
      <c r="H31" s="485" t="s">
        <v>7</v>
      </c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6"/>
      <c r="BW31" s="487">
        <v>18122739.08</v>
      </c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9"/>
      <c r="CL31" s="487">
        <f>(BW31*2.9%)-573.09</f>
        <v>524986.34332</v>
      </c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9"/>
      <c r="DA31" s="487">
        <v>5825730.07</v>
      </c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9"/>
      <c r="DQ31" s="487">
        <f>(DA31*2.9%)+0.34</f>
        <v>168946.51202999998</v>
      </c>
      <c r="DR31" s="488"/>
      <c r="DS31" s="488"/>
      <c r="DT31" s="488"/>
      <c r="DU31" s="488"/>
      <c r="DV31" s="488"/>
      <c r="DW31" s="488"/>
      <c r="DX31" s="488"/>
      <c r="DY31" s="488"/>
      <c r="DZ31" s="488"/>
      <c r="EA31" s="488"/>
      <c r="EB31" s="488"/>
      <c r="EC31" s="488"/>
      <c r="ED31" s="488"/>
      <c r="EE31" s="489"/>
    </row>
    <row r="32" spans="1:135" s="24" customFormat="1" ht="25.5" customHeight="1">
      <c r="A32" s="482"/>
      <c r="B32" s="483"/>
      <c r="C32" s="483"/>
      <c r="D32" s="483"/>
      <c r="E32" s="483"/>
      <c r="F32" s="484"/>
      <c r="G32" s="35"/>
      <c r="H32" s="493" t="s">
        <v>52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4"/>
      <c r="BW32" s="490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2"/>
      <c r="CL32" s="490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2"/>
      <c r="DA32" s="490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2"/>
      <c r="DQ32" s="490"/>
      <c r="DR32" s="491"/>
      <c r="DS32" s="491"/>
      <c r="DT32" s="491"/>
      <c r="DU32" s="491"/>
      <c r="DV32" s="491"/>
      <c r="DW32" s="491"/>
      <c r="DX32" s="491"/>
      <c r="DY32" s="491"/>
      <c r="DZ32" s="491"/>
      <c r="EA32" s="491"/>
      <c r="EB32" s="491"/>
      <c r="EC32" s="491"/>
      <c r="ED32" s="491"/>
      <c r="EE32" s="492"/>
    </row>
    <row r="33" spans="1:135" s="24" customFormat="1" ht="26.25" customHeight="1">
      <c r="A33" s="295" t="s">
        <v>153</v>
      </c>
      <c r="B33" s="295"/>
      <c r="C33" s="295"/>
      <c r="D33" s="295"/>
      <c r="E33" s="295"/>
      <c r="F33" s="295"/>
      <c r="G33" s="33"/>
      <c r="H33" s="234" t="s">
        <v>53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5"/>
      <c r="DG33" s="495"/>
      <c r="DH33" s="495"/>
      <c r="DI33" s="495"/>
      <c r="DJ33" s="495"/>
      <c r="DK33" s="495"/>
      <c r="DL33" s="495"/>
      <c r="DM33" s="495"/>
      <c r="DN33" s="495"/>
      <c r="DO33" s="495"/>
      <c r="DP33" s="495"/>
      <c r="DQ33" s="495"/>
      <c r="DR33" s="495"/>
      <c r="DS33" s="495"/>
      <c r="DT33" s="495"/>
      <c r="DU33" s="495"/>
      <c r="DV33" s="495"/>
      <c r="DW33" s="495"/>
      <c r="DX33" s="495"/>
      <c r="DY33" s="495"/>
      <c r="DZ33" s="495"/>
      <c r="EA33" s="495"/>
      <c r="EB33" s="495"/>
      <c r="EC33" s="495"/>
      <c r="ED33" s="495"/>
      <c r="EE33" s="495"/>
    </row>
    <row r="34" spans="1:135" s="24" customFormat="1" ht="27" customHeight="1">
      <c r="A34" s="295" t="s">
        <v>154</v>
      </c>
      <c r="B34" s="295"/>
      <c r="C34" s="295"/>
      <c r="D34" s="295"/>
      <c r="E34" s="295"/>
      <c r="F34" s="295"/>
      <c r="G34" s="33"/>
      <c r="H34" s="234" t="s">
        <v>54</v>
      </c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5"/>
      <c r="BW34" s="496">
        <v>18122739.08</v>
      </c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8"/>
      <c r="CL34" s="495">
        <f>BW34*0.2%</f>
        <v>36245.47816</v>
      </c>
      <c r="CM34" s="495"/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6">
        <v>5825730.07</v>
      </c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8"/>
      <c r="DQ34" s="495">
        <f>DA34*0.2%</f>
        <v>11651.460140000001</v>
      </c>
      <c r="DR34" s="495"/>
      <c r="DS34" s="495"/>
      <c r="DT34" s="495"/>
      <c r="DU34" s="495"/>
      <c r="DV34" s="495"/>
      <c r="DW34" s="495"/>
      <c r="DX34" s="495"/>
      <c r="DY34" s="495"/>
      <c r="DZ34" s="495"/>
      <c r="EA34" s="495"/>
      <c r="EB34" s="495"/>
      <c r="EC34" s="495"/>
      <c r="ED34" s="495"/>
      <c r="EE34" s="495"/>
    </row>
    <row r="35" spans="1:135" s="24" customFormat="1" ht="27" customHeight="1">
      <c r="A35" s="295" t="s">
        <v>155</v>
      </c>
      <c r="B35" s="295"/>
      <c r="C35" s="295"/>
      <c r="D35" s="295"/>
      <c r="E35" s="295"/>
      <c r="F35" s="295"/>
      <c r="G35" s="33"/>
      <c r="H35" s="234" t="s">
        <v>230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5"/>
      <c r="BW35" s="496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8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6"/>
      <c r="DB35" s="497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7"/>
      <c r="DN35" s="497"/>
      <c r="DO35" s="497"/>
      <c r="DP35" s="498"/>
      <c r="DQ35" s="495"/>
      <c r="DR35" s="495"/>
      <c r="DS35" s="495"/>
      <c r="DT35" s="495"/>
      <c r="DU35" s="495"/>
      <c r="DV35" s="495"/>
      <c r="DW35" s="495"/>
      <c r="DX35" s="495"/>
      <c r="DY35" s="495"/>
      <c r="DZ35" s="495"/>
      <c r="EA35" s="495"/>
      <c r="EB35" s="495"/>
      <c r="EC35" s="495"/>
      <c r="ED35" s="495"/>
      <c r="EE35" s="495"/>
    </row>
    <row r="36" spans="1:135" s="24" customFormat="1" ht="27" customHeight="1">
      <c r="A36" s="295" t="s">
        <v>156</v>
      </c>
      <c r="B36" s="295"/>
      <c r="C36" s="295"/>
      <c r="D36" s="295"/>
      <c r="E36" s="295"/>
      <c r="F36" s="295"/>
      <c r="G36" s="33"/>
      <c r="H36" s="234" t="s">
        <v>230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5"/>
      <c r="DG36" s="495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495"/>
      <c r="DT36" s="495"/>
      <c r="DU36" s="495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</row>
    <row r="37" spans="1:135" s="24" customFormat="1" ht="26.25" customHeight="1">
      <c r="A37" s="295" t="s">
        <v>157</v>
      </c>
      <c r="B37" s="295"/>
      <c r="C37" s="295"/>
      <c r="D37" s="295"/>
      <c r="E37" s="295"/>
      <c r="F37" s="295"/>
      <c r="G37" s="33"/>
      <c r="H37" s="293" t="s">
        <v>55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4"/>
      <c r="BW37" s="495">
        <v>18122739.08</v>
      </c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>
        <f>(BW37*5.1%)+0.01</f>
        <v>924259.7030799999</v>
      </c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>
        <v>5825730.07</v>
      </c>
      <c r="DB37" s="495"/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>
        <f>DA37*5.1%-0.001-0.34</f>
        <v>297111.89256999997</v>
      </c>
      <c r="DR37" s="495"/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</row>
    <row r="38" spans="1:135" s="24" customFormat="1" ht="10.5" customHeight="1">
      <c r="A38" s="212"/>
      <c r="B38" s="213"/>
      <c r="C38" s="213"/>
      <c r="D38" s="213"/>
      <c r="E38" s="213"/>
      <c r="F38" s="214"/>
      <c r="G38" s="323" t="s">
        <v>280</v>
      </c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5"/>
      <c r="BW38" s="296" t="s">
        <v>124</v>
      </c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36">
        <f>CL26+CL31+CL34+CL37</f>
        <v>5472390.92216</v>
      </c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8"/>
      <c r="CZ38" s="119"/>
      <c r="DA38" s="499" t="s">
        <v>124</v>
      </c>
      <c r="DB38" s="499"/>
      <c r="DC38" s="499"/>
      <c r="DD38" s="499"/>
      <c r="DE38" s="499"/>
      <c r="DF38" s="499"/>
      <c r="DG38" s="499"/>
      <c r="DH38" s="499"/>
      <c r="DI38" s="499"/>
      <c r="DJ38" s="499"/>
      <c r="DK38" s="499"/>
      <c r="DL38" s="499"/>
      <c r="DM38" s="499"/>
      <c r="DN38" s="499"/>
      <c r="DO38" s="499"/>
      <c r="DP38" s="499"/>
      <c r="DQ38" s="236">
        <f>DQ26+DQ31+DQ34+DQ37</f>
        <v>1855908.7047400002</v>
      </c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8"/>
    </row>
    <row r="39" ht="3" customHeight="1" hidden="1"/>
    <row r="40" ht="7.5" customHeight="1" hidden="1"/>
    <row r="41" spans="1:104" s="29" customFormat="1" ht="15">
      <c r="A41" s="330" t="s">
        <v>158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</row>
    <row r="42" spans="1:104" s="29" customFormat="1" ht="18" customHeight="1">
      <c r="A42" s="26" t="s">
        <v>130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31" t="s">
        <v>281</v>
      </c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</row>
    <row r="43" spans="1:132" s="29" customFormat="1" ht="19.5" customHeight="1">
      <c r="A43" s="330" t="s">
        <v>131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500" t="s">
        <v>282</v>
      </c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</row>
    <row r="44" spans="2:49" ht="16.5" customHeight="1" thickBot="1">
      <c r="B44" s="501" t="s">
        <v>276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</row>
    <row r="45" spans="1:104" s="30" customFormat="1" ht="45" customHeight="1">
      <c r="A45" s="381" t="s">
        <v>133</v>
      </c>
      <c r="B45" s="382"/>
      <c r="C45" s="382"/>
      <c r="D45" s="382"/>
      <c r="E45" s="382"/>
      <c r="F45" s="382"/>
      <c r="G45" s="383"/>
      <c r="H45" s="384" t="s">
        <v>2</v>
      </c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3"/>
      <c r="BD45" s="360" t="s">
        <v>56</v>
      </c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7"/>
      <c r="BT45" s="360" t="s">
        <v>159</v>
      </c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7"/>
      <c r="CJ45" s="384" t="s">
        <v>160</v>
      </c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502"/>
    </row>
    <row r="46" spans="1:104" s="31" customFormat="1" ht="12.75">
      <c r="A46" s="385">
        <v>1</v>
      </c>
      <c r="B46" s="386"/>
      <c r="C46" s="386"/>
      <c r="D46" s="386"/>
      <c r="E46" s="386"/>
      <c r="F46" s="386"/>
      <c r="G46" s="386"/>
      <c r="H46" s="386">
        <v>2</v>
      </c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63">
        <v>3</v>
      </c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5"/>
      <c r="BT46" s="363">
        <v>4</v>
      </c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5"/>
      <c r="CJ46" s="386">
        <v>5</v>
      </c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503"/>
    </row>
    <row r="47" spans="1:104" s="32" customFormat="1" ht="15" customHeight="1">
      <c r="A47" s="433" t="s">
        <v>147</v>
      </c>
      <c r="B47" s="434"/>
      <c r="C47" s="434"/>
      <c r="D47" s="434"/>
      <c r="E47" s="434"/>
      <c r="F47" s="434"/>
      <c r="G47" s="435"/>
      <c r="H47" s="455" t="s">
        <v>337</v>
      </c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7"/>
      <c r="BD47" s="506">
        <v>0.2</v>
      </c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8"/>
      <c r="BT47" s="245">
        <v>12</v>
      </c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7"/>
      <c r="CJ47" s="439">
        <v>176744.52</v>
      </c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509"/>
    </row>
    <row r="48" spans="1:104" s="32" customFormat="1" ht="15" customHeight="1">
      <c r="A48" s="504"/>
      <c r="B48" s="460"/>
      <c r="C48" s="460"/>
      <c r="D48" s="460"/>
      <c r="E48" s="460"/>
      <c r="F48" s="460"/>
      <c r="G48" s="461"/>
      <c r="H48" s="465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7"/>
      <c r="BD48" s="506">
        <v>0.5</v>
      </c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7"/>
      <c r="BR48" s="507"/>
      <c r="BS48" s="508"/>
      <c r="BT48" s="245">
        <v>12</v>
      </c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7"/>
      <c r="CJ48" s="439">
        <v>479502.72</v>
      </c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509"/>
    </row>
    <row r="49" spans="1:104" s="32" customFormat="1" ht="15" customHeight="1">
      <c r="A49" s="505"/>
      <c r="B49" s="463"/>
      <c r="C49" s="463"/>
      <c r="D49" s="463"/>
      <c r="E49" s="463"/>
      <c r="F49" s="463"/>
      <c r="G49" s="464"/>
      <c r="H49" s="468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70"/>
      <c r="BD49" s="506">
        <v>0.7</v>
      </c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8"/>
      <c r="BT49" s="245">
        <v>12</v>
      </c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7"/>
      <c r="CJ49" s="439">
        <v>185138.83</v>
      </c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509"/>
    </row>
    <row r="50" spans="1:104" s="32" customFormat="1" ht="15" customHeight="1">
      <c r="A50" s="433" t="s">
        <v>151</v>
      </c>
      <c r="B50" s="434"/>
      <c r="C50" s="434"/>
      <c r="D50" s="434"/>
      <c r="E50" s="434"/>
      <c r="F50" s="434"/>
      <c r="G50" s="435"/>
      <c r="H50" s="455" t="s">
        <v>338</v>
      </c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7"/>
      <c r="BD50" s="506">
        <v>0.8</v>
      </c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8"/>
      <c r="BT50" s="245">
        <v>12</v>
      </c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510">
        <v>28963.1</v>
      </c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1"/>
      <c r="CX50" s="511"/>
      <c r="CY50" s="511"/>
      <c r="CZ50" s="512"/>
    </row>
    <row r="51" spans="1:104" s="32" customFormat="1" ht="15" customHeight="1">
      <c r="A51" s="504"/>
      <c r="B51" s="460"/>
      <c r="C51" s="460"/>
      <c r="D51" s="460"/>
      <c r="E51" s="460"/>
      <c r="F51" s="460"/>
      <c r="G51" s="461"/>
      <c r="H51" s="465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7"/>
      <c r="BD51" s="506">
        <v>0.5</v>
      </c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7"/>
      <c r="BR51" s="507"/>
      <c r="BS51" s="508"/>
      <c r="BT51" s="245">
        <v>12</v>
      </c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510">
        <v>22621.33</v>
      </c>
      <c r="CK51" s="511"/>
      <c r="CL51" s="511"/>
      <c r="CM51" s="511"/>
      <c r="CN51" s="511"/>
      <c r="CO51" s="511"/>
      <c r="CP51" s="511"/>
      <c r="CQ51" s="511"/>
      <c r="CR51" s="511"/>
      <c r="CS51" s="511"/>
      <c r="CT51" s="511"/>
      <c r="CU51" s="511"/>
      <c r="CV51" s="511"/>
      <c r="CW51" s="511"/>
      <c r="CX51" s="511"/>
      <c r="CY51" s="511"/>
      <c r="CZ51" s="512"/>
    </row>
    <row r="52" spans="1:104" s="32" customFormat="1" ht="21" customHeight="1">
      <c r="A52" s="505"/>
      <c r="B52" s="463"/>
      <c r="C52" s="463"/>
      <c r="D52" s="463"/>
      <c r="E52" s="463"/>
      <c r="F52" s="463"/>
      <c r="G52" s="464"/>
      <c r="H52" s="468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70"/>
      <c r="BD52" s="506">
        <v>0.3</v>
      </c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8"/>
      <c r="BT52" s="245">
        <v>12</v>
      </c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510">
        <v>11972.6</v>
      </c>
      <c r="CK52" s="511"/>
      <c r="CL52" s="511"/>
      <c r="CM52" s="511"/>
      <c r="CN52" s="511"/>
      <c r="CO52" s="511"/>
      <c r="CP52" s="511"/>
      <c r="CQ52" s="511"/>
      <c r="CR52" s="511"/>
      <c r="CS52" s="511"/>
      <c r="CT52" s="511"/>
      <c r="CU52" s="511"/>
      <c r="CV52" s="511"/>
      <c r="CW52" s="511"/>
      <c r="CX52" s="511"/>
      <c r="CY52" s="511"/>
      <c r="CZ52" s="512"/>
    </row>
    <row r="53" spans="1:104" s="32" customFormat="1" ht="15" customHeight="1" thickBot="1">
      <c r="A53" s="424"/>
      <c r="B53" s="425"/>
      <c r="C53" s="425"/>
      <c r="D53" s="425"/>
      <c r="E53" s="425"/>
      <c r="F53" s="425"/>
      <c r="G53" s="425"/>
      <c r="H53" s="334" t="s">
        <v>136</v>
      </c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5"/>
      <c r="BD53" s="431" t="s">
        <v>124</v>
      </c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 t="s">
        <v>124</v>
      </c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513">
        <f>CJ47+CJ48+CJ49+CJ50+CJ51+CJ52</f>
        <v>904943.0999999999</v>
      </c>
      <c r="CK53" s="513"/>
      <c r="CL53" s="513"/>
      <c r="CM53" s="513"/>
      <c r="CN53" s="513"/>
      <c r="CO53" s="513"/>
      <c r="CP53" s="513"/>
      <c r="CQ53" s="513"/>
      <c r="CR53" s="513"/>
      <c r="CS53" s="513"/>
      <c r="CT53" s="513"/>
      <c r="CU53" s="513"/>
      <c r="CV53" s="513"/>
      <c r="CW53" s="513"/>
      <c r="CX53" s="513"/>
      <c r="CY53" s="513"/>
      <c r="CZ53" s="514"/>
    </row>
    <row r="54" spans="1:104" ht="16.5" customHeight="1" thickBot="1">
      <c r="A54" s="92"/>
      <c r="B54" s="515" t="s">
        <v>277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</row>
    <row r="55" spans="1:104" s="30" customFormat="1" ht="45" customHeight="1">
      <c r="A55" s="381" t="s">
        <v>133</v>
      </c>
      <c r="B55" s="382"/>
      <c r="C55" s="382"/>
      <c r="D55" s="382"/>
      <c r="E55" s="382"/>
      <c r="F55" s="382"/>
      <c r="G55" s="383"/>
      <c r="H55" s="384" t="s">
        <v>2</v>
      </c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3"/>
      <c r="BD55" s="384" t="s">
        <v>56</v>
      </c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3"/>
      <c r="BT55" s="384" t="s">
        <v>159</v>
      </c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3"/>
      <c r="CJ55" s="384" t="s">
        <v>160</v>
      </c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502"/>
    </row>
    <row r="56" spans="1:104" s="31" customFormat="1" ht="12.75">
      <c r="A56" s="385">
        <v>1</v>
      </c>
      <c r="B56" s="386"/>
      <c r="C56" s="386"/>
      <c r="D56" s="386"/>
      <c r="E56" s="386"/>
      <c r="F56" s="386"/>
      <c r="G56" s="386"/>
      <c r="H56" s="386">
        <v>2</v>
      </c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>
        <v>3</v>
      </c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>
        <v>4</v>
      </c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>
        <v>5</v>
      </c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503"/>
    </row>
    <row r="57" spans="1:104" s="31" customFormat="1" ht="12.75">
      <c r="A57" s="433" t="s">
        <v>147</v>
      </c>
      <c r="B57" s="434"/>
      <c r="C57" s="434"/>
      <c r="D57" s="434"/>
      <c r="E57" s="434"/>
      <c r="F57" s="434"/>
      <c r="G57" s="435"/>
      <c r="H57" s="455" t="s">
        <v>337</v>
      </c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7"/>
      <c r="BD57" s="516">
        <v>0.2</v>
      </c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>
        <v>12</v>
      </c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348">
        <v>49182.36</v>
      </c>
      <c r="CK57" s="349"/>
      <c r="CL57" s="349"/>
      <c r="CM57" s="349"/>
      <c r="CN57" s="349"/>
      <c r="CO57" s="349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517"/>
    </row>
    <row r="58" spans="1:104" s="31" customFormat="1" ht="12.75">
      <c r="A58" s="504"/>
      <c r="B58" s="460"/>
      <c r="C58" s="460"/>
      <c r="D58" s="460"/>
      <c r="E58" s="460"/>
      <c r="F58" s="460"/>
      <c r="G58" s="461"/>
      <c r="H58" s="465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7"/>
      <c r="BD58" s="516">
        <v>0.5</v>
      </c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>
        <v>12</v>
      </c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348">
        <v>37378.06</v>
      </c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517"/>
    </row>
    <row r="59" spans="1:104" s="32" customFormat="1" ht="27" customHeight="1">
      <c r="A59" s="505"/>
      <c r="B59" s="463"/>
      <c r="C59" s="463"/>
      <c r="D59" s="463"/>
      <c r="E59" s="463"/>
      <c r="F59" s="463"/>
      <c r="G59" s="464"/>
      <c r="H59" s="468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70"/>
      <c r="BD59" s="516">
        <v>0.7</v>
      </c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>
        <v>12</v>
      </c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348">
        <v>11787.53</v>
      </c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517"/>
    </row>
    <row r="60" spans="1:104" s="32" customFormat="1" ht="21.75" customHeight="1">
      <c r="A60" s="433" t="s">
        <v>151</v>
      </c>
      <c r="B60" s="434"/>
      <c r="C60" s="434"/>
      <c r="D60" s="434"/>
      <c r="E60" s="434"/>
      <c r="F60" s="434"/>
      <c r="G60" s="435"/>
      <c r="H60" s="455" t="s">
        <v>338</v>
      </c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7"/>
      <c r="BD60" s="518">
        <v>0.8</v>
      </c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>
        <v>12</v>
      </c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510">
        <v>91.85</v>
      </c>
      <c r="CK60" s="511"/>
      <c r="CL60" s="511"/>
      <c r="CM60" s="511"/>
      <c r="CN60" s="511"/>
      <c r="CO60" s="511"/>
      <c r="CP60" s="511"/>
      <c r="CQ60" s="511"/>
      <c r="CR60" s="511"/>
      <c r="CS60" s="511"/>
      <c r="CT60" s="511"/>
      <c r="CU60" s="511"/>
      <c r="CV60" s="511"/>
      <c r="CW60" s="511"/>
      <c r="CX60" s="511"/>
      <c r="CY60" s="511"/>
      <c r="CZ60" s="512"/>
    </row>
    <row r="61" spans="1:104" s="32" customFormat="1" ht="18.75" customHeight="1">
      <c r="A61" s="504"/>
      <c r="B61" s="460"/>
      <c r="C61" s="460"/>
      <c r="D61" s="460"/>
      <c r="E61" s="460"/>
      <c r="F61" s="460"/>
      <c r="G61" s="461"/>
      <c r="H61" s="465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7"/>
      <c r="BD61" s="518">
        <v>0.5</v>
      </c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>
        <v>12</v>
      </c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510">
        <v>85.21</v>
      </c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512"/>
    </row>
    <row r="62" spans="1:104" s="32" customFormat="1" ht="16.5" customHeight="1">
      <c r="A62" s="505"/>
      <c r="B62" s="463"/>
      <c r="C62" s="463"/>
      <c r="D62" s="463"/>
      <c r="E62" s="463"/>
      <c r="F62" s="463"/>
      <c r="G62" s="464"/>
      <c r="H62" s="468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70"/>
      <c r="BD62" s="518">
        <v>0.3</v>
      </c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>
        <v>12</v>
      </c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510">
        <v>4.87</v>
      </c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2"/>
    </row>
    <row r="63" spans="1:104" s="32" customFormat="1" ht="15" customHeight="1" thickBot="1">
      <c r="A63" s="424"/>
      <c r="B63" s="425"/>
      <c r="C63" s="425"/>
      <c r="D63" s="425"/>
      <c r="E63" s="425"/>
      <c r="F63" s="425"/>
      <c r="G63" s="425"/>
      <c r="H63" s="334" t="s">
        <v>136</v>
      </c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5"/>
      <c r="BD63" s="519" t="s">
        <v>124</v>
      </c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 t="s">
        <v>124</v>
      </c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3">
        <f>SUM(CJ57:CJ62)</f>
        <v>98529.88</v>
      </c>
      <c r="CK63" s="513"/>
      <c r="CL63" s="513"/>
      <c r="CM63" s="513"/>
      <c r="CN63" s="513"/>
      <c r="CO63" s="513"/>
      <c r="CP63" s="513"/>
      <c r="CQ63" s="513"/>
      <c r="CR63" s="513"/>
      <c r="CS63" s="513"/>
      <c r="CT63" s="513"/>
      <c r="CU63" s="513"/>
      <c r="CV63" s="513"/>
      <c r="CW63" s="513"/>
      <c r="CX63" s="513"/>
      <c r="CY63" s="513"/>
      <c r="CZ63" s="514"/>
    </row>
    <row r="64" s="24" customFormat="1" ht="12" customHeight="1"/>
    <row r="65" spans="1:104" s="29" customFormat="1" ht="15">
      <c r="A65" s="330" t="s">
        <v>161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330"/>
      <c r="CT65" s="330"/>
      <c r="CU65" s="330"/>
      <c r="CV65" s="330"/>
      <c r="CW65" s="330"/>
      <c r="CX65" s="330"/>
      <c r="CY65" s="330"/>
      <c r="CZ65" s="330"/>
    </row>
    <row r="66" ht="6" customHeight="1"/>
    <row r="67" spans="1:104" s="29" customFormat="1" ht="15">
      <c r="A67" s="26" t="s">
        <v>130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331" t="s">
        <v>329</v>
      </c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</row>
    <row r="68" spans="1:104" s="29" customFormat="1" ht="0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</row>
    <row r="69" spans="1:160" s="29" customFormat="1" ht="28.5" customHeight="1">
      <c r="A69" s="330" t="s">
        <v>131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87" t="s">
        <v>345</v>
      </c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387"/>
      <c r="CX69" s="387"/>
      <c r="CY69" s="387"/>
      <c r="CZ69" s="100"/>
      <c r="DA69" s="100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</row>
    <row r="70" spans="1:160" s="29" customFormat="1" ht="17.25" customHeight="1">
      <c r="A70" s="26"/>
      <c r="B70" s="330" t="s">
        <v>277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</row>
    <row r="71" ht="3.75" customHeight="1" thickBot="1"/>
    <row r="72" spans="1:104" s="30" customFormat="1" ht="55.5" customHeight="1">
      <c r="A72" s="520" t="s">
        <v>133</v>
      </c>
      <c r="B72" s="361"/>
      <c r="C72" s="361"/>
      <c r="D72" s="361"/>
      <c r="E72" s="361"/>
      <c r="F72" s="361"/>
      <c r="G72" s="367"/>
      <c r="H72" s="360" t="s">
        <v>44</v>
      </c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7"/>
      <c r="BD72" s="360" t="s">
        <v>45</v>
      </c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7"/>
      <c r="BT72" s="360" t="s">
        <v>162</v>
      </c>
      <c r="BU72" s="361"/>
      <c r="BV72" s="361"/>
      <c r="BW72" s="361"/>
      <c r="BX72" s="361"/>
      <c r="BY72" s="361"/>
      <c r="BZ72" s="361"/>
      <c r="CA72" s="361"/>
      <c r="CB72" s="361"/>
      <c r="CC72" s="361"/>
      <c r="CD72" s="367"/>
      <c r="CE72" s="360" t="s">
        <v>163</v>
      </c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2"/>
    </row>
    <row r="73" spans="1:157" s="31" customFormat="1" ht="12.75">
      <c r="A73" s="403">
        <v>1</v>
      </c>
      <c r="B73" s="364"/>
      <c r="C73" s="364"/>
      <c r="D73" s="364"/>
      <c r="E73" s="364"/>
      <c r="F73" s="364"/>
      <c r="G73" s="365"/>
      <c r="H73" s="363">
        <v>2</v>
      </c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5"/>
      <c r="BD73" s="363">
        <v>3</v>
      </c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5"/>
      <c r="BT73" s="363">
        <v>4</v>
      </c>
      <c r="BU73" s="364"/>
      <c r="BV73" s="364"/>
      <c r="BW73" s="364"/>
      <c r="BX73" s="364"/>
      <c r="BY73" s="364"/>
      <c r="BZ73" s="364"/>
      <c r="CA73" s="364"/>
      <c r="CB73" s="364"/>
      <c r="CC73" s="364"/>
      <c r="CD73" s="365"/>
      <c r="CE73" s="363">
        <v>5</v>
      </c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6"/>
      <c r="FA73" s="114"/>
    </row>
    <row r="74" spans="1:104" s="32" customFormat="1" ht="15" customHeight="1">
      <c r="A74" s="368" t="s">
        <v>147</v>
      </c>
      <c r="B74" s="369"/>
      <c r="C74" s="369"/>
      <c r="D74" s="369"/>
      <c r="E74" s="369"/>
      <c r="F74" s="369"/>
      <c r="G74" s="369"/>
      <c r="H74" s="442" t="s">
        <v>283</v>
      </c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2"/>
      <c r="AP74" s="442"/>
      <c r="AQ74" s="442"/>
      <c r="AR74" s="442"/>
      <c r="AS74" s="442"/>
      <c r="AT74" s="442"/>
      <c r="AU74" s="442"/>
      <c r="AV74" s="442"/>
      <c r="AW74" s="442"/>
      <c r="AX74" s="442"/>
      <c r="AY74" s="442"/>
      <c r="AZ74" s="442"/>
      <c r="BA74" s="442"/>
      <c r="BB74" s="442"/>
      <c r="BC74" s="442"/>
      <c r="BD74" s="439">
        <v>26429681.82</v>
      </c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521">
        <v>0.022</v>
      </c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40">
        <v>581453</v>
      </c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1"/>
    </row>
    <row r="75" spans="1:104" s="32" customFormat="1" ht="15" customHeight="1">
      <c r="A75" s="368" t="s">
        <v>151</v>
      </c>
      <c r="B75" s="369"/>
      <c r="C75" s="369"/>
      <c r="D75" s="369"/>
      <c r="E75" s="369"/>
      <c r="F75" s="369"/>
      <c r="G75" s="369"/>
      <c r="H75" s="442" t="s">
        <v>284</v>
      </c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39">
        <v>31932533.5</v>
      </c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521">
        <v>0.015</v>
      </c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40">
        <v>478987</v>
      </c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1"/>
    </row>
    <row r="76" spans="1:104" s="32" customFormat="1" ht="24.75" customHeight="1">
      <c r="A76" s="394"/>
      <c r="B76" s="357"/>
      <c r="C76" s="357"/>
      <c r="D76" s="357"/>
      <c r="E76" s="357"/>
      <c r="F76" s="357"/>
      <c r="G76" s="395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516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1"/>
    </row>
    <row r="77" spans="1:104" s="32" customFormat="1" ht="24.75" customHeight="1" hidden="1">
      <c r="A77" s="394" t="s">
        <v>259</v>
      </c>
      <c r="B77" s="357"/>
      <c r="C77" s="357"/>
      <c r="D77" s="357"/>
      <c r="E77" s="357"/>
      <c r="F77" s="357"/>
      <c r="G77" s="395"/>
      <c r="H77" s="342" t="s">
        <v>335</v>
      </c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4"/>
      <c r="BD77" s="345">
        <v>1</v>
      </c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7"/>
      <c r="BT77" s="345">
        <v>1</v>
      </c>
      <c r="BU77" s="346"/>
      <c r="BV77" s="346"/>
      <c r="BW77" s="346"/>
      <c r="BX77" s="346"/>
      <c r="BY77" s="346"/>
      <c r="BZ77" s="346"/>
      <c r="CA77" s="346"/>
      <c r="CB77" s="346"/>
      <c r="CC77" s="346"/>
      <c r="CD77" s="347"/>
      <c r="CE77" s="222">
        <v>0</v>
      </c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351"/>
    </row>
    <row r="78" spans="1:104" s="32" customFormat="1" ht="14.25" customHeight="1" thickBot="1">
      <c r="A78" s="424"/>
      <c r="B78" s="425"/>
      <c r="C78" s="425"/>
      <c r="D78" s="425"/>
      <c r="E78" s="425"/>
      <c r="F78" s="425"/>
      <c r="G78" s="425"/>
      <c r="H78" s="334" t="s">
        <v>136</v>
      </c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5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 t="s">
        <v>124</v>
      </c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3">
        <f>CE74+CE75+CE76+CE77</f>
        <v>1060440</v>
      </c>
      <c r="CF78" s="513"/>
      <c r="CG78" s="513"/>
      <c r="CH78" s="513"/>
      <c r="CI78" s="513"/>
      <c r="CJ78" s="513"/>
      <c r="CK78" s="513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4"/>
    </row>
    <row r="79" spans="1:104" s="32" customFormat="1" ht="6" customHeight="1" hidden="1">
      <c r="A79" s="80"/>
      <c r="B79" s="80"/>
      <c r="C79" s="80"/>
      <c r="D79" s="80"/>
      <c r="E79" s="80"/>
      <c r="F79" s="80"/>
      <c r="G79" s="80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</row>
    <row r="80" spans="1:104" s="29" customFormat="1" ht="0.75" customHeight="1" hidden="1">
      <c r="A80" s="330" t="s">
        <v>164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30"/>
      <c r="CD80" s="330"/>
      <c r="CE80" s="330"/>
      <c r="CF80" s="330"/>
      <c r="CG80" s="330"/>
      <c r="CH80" s="330"/>
      <c r="CI80" s="330"/>
      <c r="CJ80" s="330"/>
      <c r="CK80" s="330"/>
      <c r="CL80" s="330"/>
      <c r="CM80" s="330"/>
      <c r="CN80" s="330"/>
      <c r="CO80" s="330"/>
      <c r="CP80" s="330"/>
      <c r="CQ80" s="330"/>
      <c r="CR80" s="330"/>
      <c r="CS80" s="330"/>
      <c r="CT80" s="330"/>
      <c r="CU80" s="330"/>
      <c r="CV80" s="330"/>
      <c r="CW80" s="330"/>
      <c r="CX80" s="330"/>
      <c r="CY80" s="330"/>
      <c r="CZ80" s="330"/>
    </row>
    <row r="81" ht="6" customHeight="1" hidden="1"/>
    <row r="82" spans="1:104" s="29" customFormat="1" ht="15" hidden="1">
      <c r="A82" s="26" t="s">
        <v>130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522"/>
      <c r="BC82" s="522"/>
      <c r="BD82" s="522"/>
      <c r="BE82" s="522"/>
      <c r="BF82" s="522"/>
      <c r="BG82" s="522"/>
      <c r="BH82" s="522"/>
      <c r="BI82" s="522"/>
      <c r="BJ82" s="522"/>
      <c r="BK82" s="522"/>
      <c r="BL82" s="522"/>
      <c r="BM82" s="522"/>
      <c r="BN82" s="522"/>
      <c r="BO82" s="522"/>
      <c r="BP82" s="522"/>
      <c r="BQ82" s="522"/>
      <c r="BR82" s="522"/>
      <c r="BS82" s="522"/>
      <c r="BT82" s="522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/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/>
      <c r="CV82" s="522"/>
      <c r="CW82" s="522"/>
      <c r="CX82" s="522"/>
      <c r="CY82" s="522"/>
      <c r="CZ82" s="522"/>
    </row>
    <row r="83" spans="1:104" s="29" customFormat="1" ht="6" customHeight="1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</row>
    <row r="84" spans="1:104" s="29" customFormat="1" ht="15" hidden="1">
      <c r="A84" s="330" t="s">
        <v>131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2"/>
      <c r="BX84" s="332"/>
      <c r="BY84" s="332"/>
      <c r="BZ84" s="332"/>
      <c r="CA84" s="332"/>
      <c r="CB84" s="332"/>
      <c r="CC84" s="332"/>
      <c r="CD84" s="332"/>
      <c r="CE84" s="332"/>
      <c r="CF84" s="332"/>
      <c r="CG84" s="332"/>
      <c r="CH84" s="332"/>
      <c r="CI84" s="332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332"/>
      <c r="CU84" s="332"/>
      <c r="CV84" s="332"/>
      <c r="CW84" s="332"/>
      <c r="CX84" s="332"/>
      <c r="CY84" s="332"/>
      <c r="CZ84" s="332"/>
    </row>
    <row r="85" ht="10.5" customHeight="1" hidden="1"/>
    <row r="86" spans="1:104" s="30" customFormat="1" ht="45" customHeight="1" hidden="1">
      <c r="A86" s="283" t="s">
        <v>133</v>
      </c>
      <c r="B86" s="284"/>
      <c r="C86" s="284"/>
      <c r="D86" s="284"/>
      <c r="E86" s="284"/>
      <c r="F86" s="284"/>
      <c r="G86" s="285"/>
      <c r="H86" s="283" t="s">
        <v>2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5"/>
      <c r="BD86" s="283" t="s">
        <v>56</v>
      </c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5"/>
      <c r="BT86" s="283" t="s">
        <v>159</v>
      </c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5"/>
      <c r="CJ86" s="283" t="s">
        <v>160</v>
      </c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5"/>
    </row>
    <row r="87" spans="1:104" s="31" customFormat="1" ht="21" customHeight="1" hidden="1">
      <c r="A87" s="297">
        <v>1</v>
      </c>
      <c r="B87" s="297"/>
      <c r="C87" s="297"/>
      <c r="D87" s="297"/>
      <c r="E87" s="297"/>
      <c r="F87" s="297"/>
      <c r="G87" s="297"/>
      <c r="H87" s="297">
        <v>2</v>
      </c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>
        <v>3</v>
      </c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>
        <v>4</v>
      </c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>
        <v>5</v>
      </c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</row>
    <row r="88" spans="1:104" s="32" customFormat="1" ht="20.25" customHeight="1" hidden="1">
      <c r="A88" s="295"/>
      <c r="B88" s="295"/>
      <c r="C88" s="295"/>
      <c r="D88" s="295"/>
      <c r="E88" s="295"/>
      <c r="F88" s="295"/>
      <c r="G88" s="295"/>
      <c r="H88" s="209">
        <v>0</v>
      </c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1"/>
      <c r="BD88" s="296">
        <v>0</v>
      </c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>
        <v>0</v>
      </c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>
        <v>0</v>
      </c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</row>
    <row r="89" spans="1:104" s="32" customFormat="1" ht="21" customHeight="1" hidden="1">
      <c r="A89" s="295"/>
      <c r="B89" s="295"/>
      <c r="C89" s="295"/>
      <c r="D89" s="295"/>
      <c r="E89" s="295"/>
      <c r="F89" s="295"/>
      <c r="G89" s="295"/>
      <c r="H89" s="324" t="s">
        <v>136</v>
      </c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5"/>
      <c r="BD89" s="296" t="s">
        <v>124</v>
      </c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 t="s">
        <v>124</v>
      </c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</row>
    <row r="90" ht="12" customHeight="1" hidden="1"/>
    <row r="91" spans="1:104" s="29" customFormat="1" ht="16.5" customHeight="1">
      <c r="A91" s="447" t="s">
        <v>401</v>
      </c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</row>
    <row r="92" ht="0.75" customHeight="1"/>
    <row r="93" spans="1:173" s="29" customFormat="1" ht="15">
      <c r="A93" s="26" t="s">
        <v>130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331" t="s">
        <v>348</v>
      </c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EZ93" s="523"/>
      <c r="FA93" s="523"/>
      <c r="FB93" s="523"/>
      <c r="FC93" s="523"/>
      <c r="FD93" s="523"/>
      <c r="FE93" s="523"/>
      <c r="FF93" s="523"/>
      <c r="FG93" s="523"/>
      <c r="FH93" s="523"/>
      <c r="FI93" s="523"/>
      <c r="FJ93" s="523"/>
      <c r="FK93" s="523"/>
      <c r="FL93" s="523"/>
      <c r="FM93" s="523"/>
      <c r="FN93" s="523"/>
      <c r="FO93" s="523"/>
      <c r="FP93" s="523"/>
      <c r="FQ93" s="523"/>
    </row>
    <row r="94" spans="1:104" s="29" customFormat="1" ht="0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</row>
    <row r="95" spans="1:104" s="29" customFormat="1" ht="15">
      <c r="A95" s="330" t="s">
        <v>131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2" t="s">
        <v>345</v>
      </c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</row>
    <row r="96" spans="1:64" ht="21" customHeight="1">
      <c r="A96" s="524" t="s">
        <v>317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524"/>
      <c r="AN96" s="524"/>
      <c r="AO96" s="524"/>
      <c r="AP96" s="524"/>
      <c r="AQ96" s="524"/>
      <c r="AR96" s="524"/>
      <c r="AS96" s="524"/>
      <c r="AT96" s="524"/>
      <c r="AU96" s="524"/>
      <c r="AV96" s="524"/>
      <c r="AW96" s="524"/>
      <c r="AX96" s="524"/>
      <c r="AY96" s="524"/>
      <c r="AZ96" s="524"/>
      <c r="BA96" s="524"/>
      <c r="BB96" s="524"/>
      <c r="BC96" s="524"/>
      <c r="BD96" s="524"/>
      <c r="BE96" s="524"/>
      <c r="BF96" s="524"/>
      <c r="BG96" s="524"/>
      <c r="BH96" s="524"/>
      <c r="BI96" s="524"/>
      <c r="BJ96" s="524"/>
      <c r="BK96" s="524"/>
      <c r="BL96" s="524"/>
    </row>
    <row r="97" spans="1:104" s="30" customFormat="1" ht="47.25" customHeight="1">
      <c r="A97" s="455" t="s">
        <v>133</v>
      </c>
      <c r="B97" s="456"/>
      <c r="C97" s="456"/>
      <c r="D97" s="456"/>
      <c r="E97" s="456"/>
      <c r="F97" s="457"/>
      <c r="G97" s="420" t="s">
        <v>138</v>
      </c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6"/>
      <c r="AZ97" s="455" t="s">
        <v>346</v>
      </c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7"/>
      <c r="BR97" s="455" t="s">
        <v>347</v>
      </c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7"/>
      <c r="CJ97" s="455" t="s">
        <v>141</v>
      </c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/>
      <c r="CX97" s="456"/>
      <c r="CY97" s="456"/>
      <c r="CZ97" s="457"/>
    </row>
    <row r="98" spans="1:104" s="31" customFormat="1" ht="12.75">
      <c r="A98" s="386">
        <v>1</v>
      </c>
      <c r="B98" s="386"/>
      <c r="C98" s="386"/>
      <c r="D98" s="386"/>
      <c r="E98" s="386"/>
      <c r="F98" s="386"/>
      <c r="G98" s="363">
        <v>2</v>
      </c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5"/>
      <c r="AZ98" s="386">
        <v>3</v>
      </c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>
        <v>4</v>
      </c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>
        <v>6</v>
      </c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</row>
    <row r="99" spans="1:104" s="31" customFormat="1" ht="12.75" customHeight="1">
      <c r="A99" s="458" t="s">
        <v>147</v>
      </c>
      <c r="B99" s="434"/>
      <c r="C99" s="434"/>
      <c r="D99" s="434"/>
      <c r="E99" s="434"/>
      <c r="F99" s="435"/>
      <c r="G99" s="455" t="s">
        <v>279</v>
      </c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7"/>
      <c r="AZ99" s="439">
        <v>57.5</v>
      </c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72">
        <v>4</v>
      </c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39">
        <f>AZ99*BR99</f>
        <v>230</v>
      </c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</row>
    <row r="100" spans="1:104" s="31" customFormat="1" ht="12.75">
      <c r="A100" s="459"/>
      <c r="B100" s="460"/>
      <c r="C100" s="460"/>
      <c r="D100" s="460"/>
      <c r="E100" s="460"/>
      <c r="F100" s="461"/>
      <c r="G100" s="465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7"/>
      <c r="AZ100" s="439"/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39">
        <f>AZ100*BR100</f>
        <v>0</v>
      </c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</row>
    <row r="101" spans="1:104" s="31" customFormat="1" ht="12.75">
      <c r="A101" s="459"/>
      <c r="B101" s="460"/>
      <c r="C101" s="460"/>
      <c r="D101" s="460"/>
      <c r="E101" s="460"/>
      <c r="F101" s="461"/>
      <c r="G101" s="465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7"/>
      <c r="AZ101" s="439"/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39">
        <f>AZ101*BR101</f>
        <v>0</v>
      </c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</row>
    <row r="102" spans="1:104" s="31" customFormat="1" ht="12.75">
      <c r="A102" s="462"/>
      <c r="B102" s="463"/>
      <c r="C102" s="463"/>
      <c r="D102" s="463"/>
      <c r="E102" s="463"/>
      <c r="F102" s="464"/>
      <c r="G102" s="468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/>
      <c r="AV102" s="469"/>
      <c r="AW102" s="469"/>
      <c r="AX102" s="469"/>
      <c r="AY102" s="470"/>
      <c r="AZ102" s="439"/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72"/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39">
        <f>AZ102*BR102</f>
        <v>0</v>
      </c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</row>
    <row r="103" spans="1:104" s="31" customFormat="1" ht="12" customHeight="1">
      <c r="A103" s="369"/>
      <c r="B103" s="369"/>
      <c r="C103" s="369"/>
      <c r="D103" s="369"/>
      <c r="E103" s="369"/>
      <c r="F103" s="369"/>
      <c r="G103" s="527" t="s">
        <v>136</v>
      </c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95"/>
      <c r="AZ103" s="402" t="s">
        <v>124</v>
      </c>
      <c r="BA103" s="402"/>
      <c r="BB103" s="402"/>
      <c r="BC103" s="402"/>
      <c r="BD103" s="402"/>
      <c r="BE103" s="402"/>
      <c r="BF103" s="402"/>
      <c r="BG103" s="402"/>
      <c r="BH103" s="402"/>
      <c r="BI103" s="402"/>
      <c r="BJ103" s="402"/>
      <c r="BK103" s="402"/>
      <c r="BL103" s="402"/>
      <c r="BM103" s="402"/>
      <c r="BN103" s="402"/>
      <c r="BO103" s="402"/>
      <c r="BP103" s="402"/>
      <c r="BQ103" s="402"/>
      <c r="BR103" s="402" t="s">
        <v>124</v>
      </c>
      <c r="BS103" s="402"/>
      <c r="BT103" s="402"/>
      <c r="BU103" s="402"/>
      <c r="BV103" s="402"/>
      <c r="BW103" s="402"/>
      <c r="BX103" s="402"/>
      <c r="BY103" s="402"/>
      <c r="BZ103" s="402"/>
      <c r="CA103" s="402"/>
      <c r="CB103" s="402"/>
      <c r="CC103" s="402"/>
      <c r="CD103" s="402"/>
      <c r="CE103" s="402"/>
      <c r="CF103" s="402"/>
      <c r="CG103" s="402"/>
      <c r="CH103" s="402"/>
      <c r="CI103" s="402"/>
      <c r="CJ103" s="528">
        <f>SUM(CJ99:CJ102)</f>
        <v>230</v>
      </c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</row>
    <row r="104" ht="3" customHeight="1" hidden="1"/>
    <row r="105" spans="1:104" s="29" customFormat="1" ht="15">
      <c r="A105" s="330" t="s">
        <v>402</v>
      </c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0"/>
      <c r="CM105" s="330"/>
      <c r="CN105" s="330"/>
      <c r="CO105" s="330"/>
      <c r="CP105" s="330"/>
      <c r="CQ105" s="330"/>
      <c r="CR105" s="330"/>
      <c r="CS105" s="330"/>
      <c r="CT105" s="330"/>
      <c r="CU105" s="330"/>
      <c r="CV105" s="330"/>
      <c r="CW105" s="330"/>
      <c r="CX105" s="330"/>
      <c r="CY105" s="330"/>
      <c r="CZ105" s="330"/>
    </row>
    <row r="106" ht="2.25" customHeight="1" hidden="1"/>
    <row r="107" spans="1:104" s="29" customFormat="1" ht="15">
      <c r="A107" s="26" t="s">
        <v>130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331" t="s">
        <v>286</v>
      </c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</row>
    <row r="108" spans="1:104" s="29" customFormat="1" ht="2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</row>
    <row r="109" spans="1:104" s="29" customFormat="1" ht="2.25" customHeight="1" hidden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529"/>
      <c r="AQ109" s="529"/>
      <c r="AR109" s="529"/>
      <c r="AS109" s="529"/>
      <c r="AT109" s="529"/>
      <c r="AU109" s="529"/>
      <c r="AV109" s="529"/>
      <c r="AW109" s="529"/>
      <c r="AX109" s="529"/>
      <c r="AY109" s="529"/>
      <c r="AZ109" s="529"/>
      <c r="BA109" s="529"/>
      <c r="BB109" s="529"/>
      <c r="BC109" s="529"/>
      <c r="BD109" s="529"/>
      <c r="BE109" s="529"/>
      <c r="BF109" s="529"/>
      <c r="BG109" s="529"/>
      <c r="BH109" s="529"/>
      <c r="BI109" s="529"/>
      <c r="BJ109" s="529"/>
      <c r="BK109" s="529"/>
      <c r="BL109" s="529"/>
      <c r="BM109" s="529"/>
      <c r="BN109" s="529"/>
      <c r="BO109" s="529"/>
      <c r="BP109" s="529"/>
      <c r="BQ109" s="529"/>
      <c r="BR109" s="529"/>
      <c r="BS109" s="529"/>
      <c r="BT109" s="529"/>
      <c r="BU109" s="529"/>
      <c r="BV109" s="529"/>
      <c r="BW109" s="529"/>
      <c r="BX109" s="529"/>
      <c r="BY109" s="529"/>
      <c r="BZ109" s="529"/>
      <c r="CA109" s="529"/>
      <c r="CB109" s="529"/>
      <c r="CC109" s="529"/>
      <c r="CD109" s="529"/>
      <c r="CE109" s="529"/>
      <c r="CF109" s="529"/>
      <c r="CG109" s="529"/>
      <c r="CH109" s="529"/>
      <c r="CI109" s="529"/>
      <c r="CJ109" s="529"/>
      <c r="CK109" s="529"/>
      <c r="CL109" s="529"/>
      <c r="CM109" s="529"/>
      <c r="CN109" s="529"/>
      <c r="CO109" s="529"/>
      <c r="CP109" s="529"/>
      <c r="CQ109" s="529"/>
      <c r="CR109" s="529"/>
      <c r="CS109" s="529"/>
      <c r="CT109" s="529"/>
      <c r="CU109" s="529"/>
      <c r="CV109" s="529"/>
      <c r="CW109" s="529"/>
      <c r="CX109" s="529"/>
      <c r="CY109" s="529"/>
      <c r="CZ109" s="529"/>
    </row>
    <row r="110" ht="10.5" customHeight="1"/>
    <row r="111" spans="1:104" s="29" customFormat="1" ht="15">
      <c r="A111" s="330" t="s">
        <v>403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330"/>
      <c r="BD111" s="330"/>
      <c r="BE111" s="330"/>
      <c r="BF111" s="330"/>
      <c r="BG111" s="330"/>
      <c r="BH111" s="330"/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330"/>
      <c r="CK111" s="330"/>
      <c r="CL111" s="330"/>
      <c r="CM111" s="330"/>
      <c r="CN111" s="330"/>
      <c r="CO111" s="330"/>
      <c r="CP111" s="330"/>
      <c r="CQ111" s="330"/>
      <c r="CR111" s="330"/>
      <c r="CS111" s="330"/>
      <c r="CT111" s="330"/>
      <c r="CU111" s="330"/>
      <c r="CV111" s="330"/>
      <c r="CW111" s="330"/>
      <c r="CX111" s="330"/>
      <c r="CY111" s="330"/>
      <c r="CZ111" s="330"/>
    </row>
    <row r="112" spans="1:104" s="29" customFormat="1" ht="10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</row>
    <row r="113" spans="1:142" ht="13.5" customHeight="1">
      <c r="A113" s="330" t="s">
        <v>131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87" t="s">
        <v>345</v>
      </c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  <c r="BR113" s="387"/>
      <c r="BS113" s="387"/>
      <c r="BT113" s="387"/>
      <c r="BU113" s="387"/>
      <c r="BV113" s="387"/>
      <c r="BW113" s="387"/>
      <c r="BX113" s="387"/>
      <c r="BY113" s="387"/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/>
      <c r="CJ113" s="387"/>
      <c r="CK113" s="387"/>
      <c r="CL113" s="387"/>
      <c r="CM113" s="387"/>
      <c r="CN113" s="387"/>
      <c r="CO113" s="387"/>
      <c r="CP113" s="387"/>
      <c r="CQ113" s="387"/>
      <c r="CR113" s="387"/>
      <c r="CS113" s="387"/>
      <c r="CT113" s="387"/>
      <c r="CU113" s="387"/>
      <c r="CV113" s="387"/>
      <c r="CW113" s="387"/>
      <c r="CX113" s="387"/>
      <c r="CY113" s="100"/>
      <c r="CZ113" s="100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81"/>
      <c r="EG113" s="81"/>
      <c r="EH113" s="81"/>
      <c r="EI113" s="81"/>
      <c r="EJ113" s="81"/>
      <c r="EK113" s="81"/>
      <c r="EL113" s="81"/>
    </row>
    <row r="114" spans="42:142" ht="9.75" customHeight="1"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</row>
    <row r="115" spans="1:142" ht="12.75" customHeight="1">
      <c r="A115" s="530" t="s">
        <v>277</v>
      </c>
      <c r="B115" s="530"/>
      <c r="C115" s="530"/>
      <c r="D115" s="530"/>
      <c r="E115" s="530"/>
      <c r="F115" s="530"/>
      <c r="G115" s="530"/>
      <c r="H115" s="530"/>
      <c r="I115" s="530"/>
      <c r="J115" s="530"/>
      <c r="K115" s="530"/>
      <c r="L115" s="530"/>
      <c r="M115" s="530"/>
      <c r="N115" s="530"/>
      <c r="O115" s="530"/>
      <c r="P115" s="530"/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30"/>
      <c r="AB115" s="530"/>
      <c r="AC115" s="530"/>
      <c r="AD115" s="530"/>
      <c r="AE115" s="530"/>
      <c r="AF115" s="530"/>
      <c r="AG115" s="530"/>
      <c r="AH115" s="530"/>
      <c r="AI115" s="92"/>
      <c r="AJ115" s="92"/>
      <c r="AK115" s="92"/>
      <c r="AL115" s="92"/>
      <c r="AM115" s="92"/>
      <c r="AN115" s="92"/>
      <c r="AO115" s="92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</row>
    <row r="116" spans="1:104" s="30" customFormat="1" ht="45" customHeight="1">
      <c r="A116" s="420" t="s">
        <v>133</v>
      </c>
      <c r="B116" s="525"/>
      <c r="C116" s="525"/>
      <c r="D116" s="525"/>
      <c r="E116" s="525"/>
      <c r="F116" s="525"/>
      <c r="G116" s="526"/>
      <c r="H116" s="420" t="s">
        <v>44</v>
      </c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6"/>
      <c r="AP116" s="420" t="s">
        <v>57</v>
      </c>
      <c r="AQ116" s="525"/>
      <c r="AR116" s="525"/>
      <c r="AS116" s="525"/>
      <c r="AT116" s="525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6"/>
      <c r="BF116" s="420" t="s">
        <v>58</v>
      </c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6"/>
      <c r="BV116" s="420" t="s">
        <v>59</v>
      </c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420" t="s">
        <v>141</v>
      </c>
      <c r="CL116" s="525"/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5"/>
      <c r="CW116" s="525"/>
      <c r="CX116" s="525"/>
      <c r="CY116" s="525"/>
      <c r="CZ116" s="526"/>
    </row>
    <row r="117" spans="1:104" s="31" customFormat="1" ht="12.75">
      <c r="A117" s="386">
        <v>1</v>
      </c>
      <c r="B117" s="386"/>
      <c r="C117" s="386"/>
      <c r="D117" s="386"/>
      <c r="E117" s="386"/>
      <c r="F117" s="386"/>
      <c r="G117" s="386"/>
      <c r="H117" s="386">
        <v>2</v>
      </c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>
        <v>3</v>
      </c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>
        <v>4</v>
      </c>
      <c r="BG117" s="386"/>
      <c r="BH117" s="386"/>
      <c r="BI117" s="386"/>
      <c r="BJ117" s="386"/>
      <c r="BK117" s="386"/>
      <c r="BL117" s="386"/>
      <c r="BM117" s="386"/>
      <c r="BN117" s="386"/>
      <c r="BO117" s="386"/>
      <c r="BP117" s="386"/>
      <c r="BQ117" s="386"/>
      <c r="BR117" s="386"/>
      <c r="BS117" s="386"/>
      <c r="BT117" s="386"/>
      <c r="BU117" s="386"/>
      <c r="BV117" s="386">
        <v>5</v>
      </c>
      <c r="BW117" s="386"/>
      <c r="BX117" s="386"/>
      <c r="BY117" s="386"/>
      <c r="BZ117" s="386"/>
      <c r="CA117" s="386"/>
      <c r="CB117" s="386"/>
      <c r="CC117" s="386"/>
      <c r="CD117" s="386"/>
      <c r="CE117" s="386"/>
      <c r="CF117" s="386"/>
      <c r="CG117" s="386"/>
      <c r="CH117" s="386"/>
      <c r="CI117" s="386"/>
      <c r="CJ117" s="386"/>
      <c r="CK117" s="386">
        <v>6</v>
      </c>
      <c r="CL117" s="386"/>
      <c r="CM117" s="386"/>
      <c r="CN117" s="386"/>
      <c r="CO117" s="386"/>
      <c r="CP117" s="386"/>
      <c r="CQ117" s="386"/>
      <c r="CR117" s="386"/>
      <c r="CS117" s="386"/>
      <c r="CT117" s="386"/>
      <c r="CU117" s="386"/>
      <c r="CV117" s="386"/>
      <c r="CW117" s="386"/>
      <c r="CX117" s="386"/>
      <c r="CY117" s="386"/>
      <c r="CZ117" s="386"/>
    </row>
    <row r="118" spans="1:104" s="32" customFormat="1" ht="15" customHeight="1">
      <c r="A118" s="369" t="s">
        <v>147</v>
      </c>
      <c r="B118" s="369"/>
      <c r="C118" s="369"/>
      <c r="D118" s="369"/>
      <c r="E118" s="369"/>
      <c r="F118" s="369"/>
      <c r="G118" s="369"/>
      <c r="H118" s="442" t="s">
        <v>287</v>
      </c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  <c r="AA118" s="442"/>
      <c r="AB118" s="442"/>
      <c r="AC118" s="442"/>
      <c r="AD118" s="442"/>
      <c r="AE118" s="442"/>
      <c r="AF118" s="442"/>
      <c r="AG118" s="442"/>
      <c r="AH118" s="442"/>
      <c r="AI118" s="442"/>
      <c r="AJ118" s="442"/>
      <c r="AK118" s="442"/>
      <c r="AL118" s="442"/>
      <c r="AM118" s="442"/>
      <c r="AN118" s="442"/>
      <c r="AO118" s="442"/>
      <c r="AP118" s="402">
        <v>1</v>
      </c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402"/>
      <c r="BE118" s="402"/>
      <c r="BF118" s="402">
        <v>12</v>
      </c>
      <c r="BG118" s="402"/>
      <c r="BH118" s="402"/>
      <c r="BI118" s="402"/>
      <c r="BJ118" s="402"/>
      <c r="BK118" s="402"/>
      <c r="BL118" s="402"/>
      <c r="BM118" s="402"/>
      <c r="BN118" s="402"/>
      <c r="BO118" s="402"/>
      <c r="BP118" s="402"/>
      <c r="BQ118" s="402"/>
      <c r="BR118" s="402"/>
      <c r="BS118" s="402"/>
      <c r="BT118" s="402"/>
      <c r="BU118" s="402"/>
      <c r="BV118" s="402">
        <v>976.4875</v>
      </c>
      <c r="BW118" s="402"/>
      <c r="BX118" s="402"/>
      <c r="BY118" s="402"/>
      <c r="BZ118" s="402"/>
      <c r="CA118" s="402"/>
      <c r="CB118" s="402"/>
      <c r="CC118" s="402"/>
      <c r="CD118" s="402"/>
      <c r="CE118" s="402"/>
      <c r="CF118" s="402"/>
      <c r="CG118" s="402"/>
      <c r="CH118" s="402"/>
      <c r="CI118" s="402"/>
      <c r="CJ118" s="402"/>
      <c r="CK118" s="440">
        <f>AP118*BF118*BV118</f>
        <v>11717.849999999999</v>
      </c>
      <c r="CL118" s="440"/>
      <c r="CM118" s="440"/>
      <c r="CN118" s="440"/>
      <c r="CO118" s="440"/>
      <c r="CP118" s="440"/>
      <c r="CQ118" s="440"/>
      <c r="CR118" s="440"/>
      <c r="CS118" s="440"/>
      <c r="CT118" s="440"/>
      <c r="CU118" s="440"/>
      <c r="CV118" s="440"/>
      <c r="CW118" s="440"/>
      <c r="CX118" s="440"/>
      <c r="CY118" s="440"/>
      <c r="CZ118" s="440"/>
    </row>
    <row r="119" spans="1:104" s="32" customFormat="1" ht="15" customHeight="1">
      <c r="A119" s="458" t="s">
        <v>151</v>
      </c>
      <c r="B119" s="434"/>
      <c r="C119" s="434"/>
      <c r="D119" s="434"/>
      <c r="E119" s="434"/>
      <c r="F119" s="434"/>
      <c r="G119" s="435"/>
      <c r="H119" s="436" t="s">
        <v>288</v>
      </c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8"/>
      <c r="AP119" s="531">
        <v>1</v>
      </c>
      <c r="AQ119" s="532"/>
      <c r="AR119" s="532"/>
      <c r="AS119" s="532"/>
      <c r="AT119" s="532"/>
      <c r="AU119" s="532"/>
      <c r="AV119" s="532"/>
      <c r="AW119" s="532"/>
      <c r="AX119" s="532"/>
      <c r="AY119" s="532"/>
      <c r="AZ119" s="532"/>
      <c r="BA119" s="532"/>
      <c r="BB119" s="532"/>
      <c r="BC119" s="532"/>
      <c r="BD119" s="532"/>
      <c r="BE119" s="533"/>
      <c r="BF119" s="345">
        <v>12</v>
      </c>
      <c r="BG119" s="346"/>
      <c r="BH119" s="346"/>
      <c r="BI119" s="346"/>
      <c r="BJ119" s="346"/>
      <c r="BK119" s="346"/>
      <c r="BL119" s="346"/>
      <c r="BM119" s="346"/>
      <c r="BN119" s="346"/>
      <c r="BO119" s="346"/>
      <c r="BP119" s="346"/>
      <c r="BQ119" s="346"/>
      <c r="BR119" s="346"/>
      <c r="BS119" s="346"/>
      <c r="BT119" s="346"/>
      <c r="BU119" s="347"/>
      <c r="BV119" s="439">
        <v>630</v>
      </c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40">
        <f>AP119*BF119*BV119</f>
        <v>7560</v>
      </c>
      <c r="CL119" s="440"/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/>
      <c r="CX119" s="440"/>
      <c r="CY119" s="440"/>
      <c r="CZ119" s="440"/>
    </row>
    <row r="120" spans="1:104" s="32" customFormat="1" ht="15" customHeight="1">
      <c r="A120" s="369"/>
      <c r="B120" s="369"/>
      <c r="C120" s="369"/>
      <c r="D120" s="369"/>
      <c r="E120" s="369"/>
      <c r="F120" s="369"/>
      <c r="G120" s="369"/>
      <c r="H120" s="534" t="s">
        <v>166</v>
      </c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6"/>
      <c r="AP120" s="402" t="s">
        <v>124</v>
      </c>
      <c r="AQ120" s="402"/>
      <c r="AR120" s="402"/>
      <c r="AS120" s="402"/>
      <c r="AT120" s="402"/>
      <c r="AU120" s="402"/>
      <c r="AV120" s="402"/>
      <c r="AW120" s="402"/>
      <c r="AX120" s="402"/>
      <c r="AY120" s="402"/>
      <c r="AZ120" s="402"/>
      <c r="BA120" s="402"/>
      <c r="BB120" s="402"/>
      <c r="BC120" s="402"/>
      <c r="BD120" s="402"/>
      <c r="BE120" s="402"/>
      <c r="BF120" s="402" t="s">
        <v>124</v>
      </c>
      <c r="BG120" s="402"/>
      <c r="BH120" s="402"/>
      <c r="BI120" s="402"/>
      <c r="BJ120" s="402"/>
      <c r="BK120" s="402"/>
      <c r="BL120" s="402"/>
      <c r="BM120" s="402"/>
      <c r="BN120" s="402"/>
      <c r="BO120" s="402"/>
      <c r="BP120" s="402"/>
      <c r="BQ120" s="402"/>
      <c r="BR120" s="402"/>
      <c r="BS120" s="402"/>
      <c r="BT120" s="402"/>
      <c r="BU120" s="402"/>
      <c r="BV120" s="402" t="s">
        <v>124</v>
      </c>
      <c r="BW120" s="402"/>
      <c r="BX120" s="402"/>
      <c r="BY120" s="402"/>
      <c r="BZ120" s="402"/>
      <c r="CA120" s="402"/>
      <c r="CB120" s="402"/>
      <c r="CC120" s="402"/>
      <c r="CD120" s="402"/>
      <c r="CE120" s="402"/>
      <c r="CF120" s="402"/>
      <c r="CG120" s="402"/>
      <c r="CH120" s="402"/>
      <c r="CI120" s="402"/>
      <c r="CJ120" s="402"/>
      <c r="CK120" s="537">
        <f>CK118+CK119</f>
        <v>19277.85</v>
      </c>
      <c r="CL120" s="537"/>
      <c r="CM120" s="537"/>
      <c r="CN120" s="537"/>
      <c r="CO120" s="537"/>
      <c r="CP120" s="537"/>
      <c r="CQ120" s="537"/>
      <c r="CR120" s="537"/>
      <c r="CS120" s="537"/>
      <c r="CT120" s="537"/>
      <c r="CU120" s="537"/>
      <c r="CV120" s="537"/>
      <c r="CW120" s="537"/>
      <c r="CX120" s="537"/>
      <c r="CY120" s="537"/>
      <c r="CZ120" s="537"/>
    </row>
    <row r="121" spans="1:104" s="32" customFormat="1" ht="6" customHeight="1" hidden="1">
      <c r="A121" s="80"/>
      <c r="B121" s="80"/>
      <c r="C121" s="80"/>
      <c r="D121" s="80"/>
      <c r="E121" s="80"/>
      <c r="F121" s="80"/>
      <c r="G121" s="80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</row>
    <row r="122" ht="10.5" customHeight="1" hidden="1"/>
    <row r="123" spans="1:104" s="29" customFormat="1" ht="15" hidden="1">
      <c r="A123" s="330" t="s">
        <v>167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0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30"/>
      <c r="CD123" s="330"/>
      <c r="CE123" s="330"/>
      <c r="CF123" s="330"/>
      <c r="CG123" s="330"/>
      <c r="CH123" s="330"/>
      <c r="CI123" s="330"/>
      <c r="CJ123" s="330"/>
      <c r="CK123" s="330"/>
      <c r="CL123" s="330"/>
      <c r="CM123" s="330"/>
      <c r="CN123" s="330"/>
      <c r="CO123" s="330"/>
      <c r="CP123" s="330"/>
      <c r="CQ123" s="330"/>
      <c r="CR123" s="330"/>
      <c r="CS123" s="330"/>
      <c r="CT123" s="330"/>
      <c r="CU123" s="330"/>
      <c r="CV123" s="330"/>
      <c r="CW123" s="330"/>
      <c r="CX123" s="330"/>
      <c r="CY123" s="330"/>
      <c r="CZ123" s="330"/>
    </row>
    <row r="124" ht="10.5" customHeight="1" hidden="1"/>
    <row r="125" spans="1:104" s="30" customFormat="1" ht="45" customHeight="1" hidden="1">
      <c r="A125" s="283" t="s">
        <v>133</v>
      </c>
      <c r="B125" s="284"/>
      <c r="C125" s="284"/>
      <c r="D125" s="284"/>
      <c r="E125" s="284"/>
      <c r="F125" s="284"/>
      <c r="G125" s="285"/>
      <c r="H125" s="283" t="s">
        <v>44</v>
      </c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5"/>
      <c r="BD125" s="283" t="s">
        <v>168</v>
      </c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5"/>
      <c r="BT125" s="283" t="s">
        <v>169</v>
      </c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5"/>
      <c r="CJ125" s="283" t="s">
        <v>170</v>
      </c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5"/>
    </row>
    <row r="126" spans="1:104" s="31" customFormat="1" ht="12.75" hidden="1">
      <c r="A126" s="297">
        <v>1</v>
      </c>
      <c r="B126" s="297"/>
      <c r="C126" s="297"/>
      <c r="D126" s="297"/>
      <c r="E126" s="297"/>
      <c r="F126" s="297"/>
      <c r="G126" s="297"/>
      <c r="H126" s="297">
        <v>2</v>
      </c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>
        <v>3</v>
      </c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>
        <v>4</v>
      </c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7">
        <v>5</v>
      </c>
      <c r="CK126" s="297"/>
      <c r="CL126" s="297"/>
      <c r="CM126" s="297"/>
      <c r="CN126" s="297"/>
      <c r="CO126" s="297"/>
      <c r="CP126" s="297"/>
      <c r="CQ126" s="297"/>
      <c r="CR126" s="297"/>
      <c r="CS126" s="297"/>
      <c r="CT126" s="297"/>
      <c r="CU126" s="297"/>
      <c r="CV126" s="297"/>
      <c r="CW126" s="297"/>
      <c r="CX126" s="297"/>
      <c r="CY126" s="297"/>
      <c r="CZ126" s="297"/>
    </row>
    <row r="127" spans="1:104" s="32" customFormat="1" ht="15" customHeight="1" hidden="1">
      <c r="A127" s="295"/>
      <c r="B127" s="295"/>
      <c r="C127" s="295"/>
      <c r="D127" s="295"/>
      <c r="E127" s="295"/>
      <c r="F127" s="295"/>
      <c r="G127" s="295"/>
      <c r="H127" s="209">
        <v>0</v>
      </c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96">
        <v>0</v>
      </c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>
        <v>0</v>
      </c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>
        <v>0</v>
      </c>
      <c r="CK127" s="296"/>
      <c r="CL127" s="296"/>
      <c r="CM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</row>
    <row r="128" spans="1:104" s="32" customFormat="1" ht="15" customHeight="1" hidden="1">
      <c r="A128" s="295"/>
      <c r="B128" s="295"/>
      <c r="C128" s="295"/>
      <c r="D128" s="295"/>
      <c r="E128" s="295"/>
      <c r="F128" s="295"/>
      <c r="G128" s="295"/>
      <c r="H128" s="324" t="s">
        <v>136</v>
      </c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5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</row>
    <row r="129" ht="10.5" customHeight="1" hidden="1"/>
    <row r="130" spans="1:104" s="29" customFormat="1" ht="14.25" customHeight="1">
      <c r="A130" s="330" t="s">
        <v>404</v>
      </c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330"/>
      <c r="CL130" s="330"/>
      <c r="CM130" s="330"/>
      <c r="CN130" s="330"/>
      <c r="CO130" s="330"/>
      <c r="CP130" s="330"/>
      <c r="CQ130" s="330"/>
      <c r="CR130" s="330"/>
      <c r="CS130" s="330"/>
      <c r="CT130" s="330"/>
      <c r="CU130" s="330"/>
      <c r="CV130" s="330"/>
      <c r="CW130" s="330"/>
      <c r="CX130" s="330"/>
      <c r="CY130" s="330"/>
      <c r="CZ130" s="330"/>
    </row>
    <row r="131" spans="1:104" s="29" customFormat="1" ht="8.25" customHeight="1" hidden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</row>
    <row r="132" spans="1:135" s="32" customFormat="1" ht="15" customHeight="1">
      <c r="A132" s="330" t="s">
        <v>131</v>
      </c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87" t="s">
        <v>345</v>
      </c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7"/>
      <c r="CX132" s="387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</row>
    <row r="133" spans="1:135" s="32" customFormat="1" ht="3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</row>
    <row r="134" spans="1:104" s="32" customFormat="1" ht="11.25" customHeight="1" thickBot="1">
      <c r="A134" s="80"/>
      <c r="B134" s="538" t="s">
        <v>277</v>
      </c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</row>
    <row r="135" spans="1:104" s="32" customFormat="1" ht="39" customHeight="1">
      <c r="A135" s="520" t="s">
        <v>133</v>
      </c>
      <c r="B135" s="361"/>
      <c r="C135" s="361"/>
      <c r="D135" s="361"/>
      <c r="E135" s="361"/>
      <c r="F135" s="361"/>
      <c r="G135" s="367"/>
      <c r="H135" s="360" t="s">
        <v>2</v>
      </c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7"/>
      <c r="AP135" s="360" t="s">
        <v>60</v>
      </c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7"/>
      <c r="BF135" s="360" t="s">
        <v>171</v>
      </c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7"/>
      <c r="BV135" s="360" t="s">
        <v>172</v>
      </c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0" t="s">
        <v>173</v>
      </c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2"/>
    </row>
    <row r="136" spans="1:104" s="32" customFormat="1" ht="15" customHeight="1">
      <c r="A136" s="385">
        <v>1</v>
      </c>
      <c r="B136" s="386"/>
      <c r="C136" s="386"/>
      <c r="D136" s="386"/>
      <c r="E136" s="386"/>
      <c r="F136" s="386"/>
      <c r="G136" s="386"/>
      <c r="H136" s="386">
        <v>2</v>
      </c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>
        <v>4</v>
      </c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  <c r="BA136" s="386"/>
      <c r="BB136" s="386"/>
      <c r="BC136" s="386"/>
      <c r="BD136" s="386"/>
      <c r="BE136" s="386"/>
      <c r="BF136" s="386">
        <v>5</v>
      </c>
      <c r="BG136" s="386"/>
      <c r="BH136" s="386"/>
      <c r="BI136" s="386"/>
      <c r="BJ136" s="386"/>
      <c r="BK136" s="386"/>
      <c r="BL136" s="386"/>
      <c r="BM136" s="386"/>
      <c r="BN136" s="386"/>
      <c r="BO136" s="386"/>
      <c r="BP136" s="386"/>
      <c r="BQ136" s="386"/>
      <c r="BR136" s="386"/>
      <c r="BS136" s="386"/>
      <c r="BT136" s="386"/>
      <c r="BU136" s="386"/>
      <c r="BV136" s="386">
        <v>6</v>
      </c>
      <c r="BW136" s="386"/>
      <c r="BX136" s="386"/>
      <c r="BY136" s="386"/>
      <c r="BZ136" s="386"/>
      <c r="CA136" s="386"/>
      <c r="CB136" s="386"/>
      <c r="CC136" s="386"/>
      <c r="CD136" s="386"/>
      <c r="CE136" s="386"/>
      <c r="CF136" s="386"/>
      <c r="CG136" s="386"/>
      <c r="CH136" s="386"/>
      <c r="CI136" s="386"/>
      <c r="CJ136" s="386"/>
      <c r="CK136" s="386">
        <v>6</v>
      </c>
      <c r="CL136" s="386"/>
      <c r="CM136" s="386"/>
      <c r="CN136" s="386"/>
      <c r="CO136" s="386"/>
      <c r="CP136" s="386"/>
      <c r="CQ136" s="386"/>
      <c r="CR136" s="386"/>
      <c r="CS136" s="386"/>
      <c r="CT136" s="386"/>
      <c r="CU136" s="386"/>
      <c r="CV136" s="386"/>
      <c r="CW136" s="386"/>
      <c r="CX136" s="386"/>
      <c r="CY136" s="386"/>
      <c r="CZ136" s="503"/>
    </row>
    <row r="137" spans="1:104" s="32" customFormat="1" ht="21.75" customHeight="1">
      <c r="A137" s="394" t="s">
        <v>147</v>
      </c>
      <c r="B137" s="357"/>
      <c r="C137" s="357"/>
      <c r="D137" s="357"/>
      <c r="E137" s="357"/>
      <c r="F137" s="357"/>
      <c r="G137" s="395"/>
      <c r="H137" s="342" t="s">
        <v>298</v>
      </c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4"/>
      <c r="AP137" s="539">
        <v>12</v>
      </c>
      <c r="AQ137" s="540"/>
      <c r="AR137" s="540"/>
      <c r="AS137" s="540"/>
      <c r="AT137" s="540"/>
      <c r="AU137" s="540"/>
      <c r="AV137" s="540"/>
      <c r="AW137" s="540"/>
      <c r="AX137" s="540"/>
      <c r="AY137" s="540"/>
      <c r="AZ137" s="540"/>
      <c r="BA137" s="540"/>
      <c r="BB137" s="540"/>
      <c r="BC137" s="540"/>
      <c r="BD137" s="540"/>
      <c r="BE137" s="541"/>
      <c r="BF137" s="222">
        <v>51490.86</v>
      </c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4"/>
      <c r="BV137" s="345">
        <v>0</v>
      </c>
      <c r="BW137" s="346"/>
      <c r="BX137" s="346"/>
      <c r="BY137" s="346"/>
      <c r="BZ137" s="346"/>
      <c r="CA137" s="346"/>
      <c r="CB137" s="346"/>
      <c r="CC137" s="346"/>
      <c r="CD137" s="346"/>
      <c r="CE137" s="346"/>
      <c r="CF137" s="346"/>
      <c r="CG137" s="346"/>
      <c r="CH137" s="346"/>
      <c r="CI137" s="346"/>
      <c r="CJ137" s="347"/>
      <c r="CK137" s="222">
        <v>617890.29</v>
      </c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223"/>
      <c r="CZ137" s="351"/>
    </row>
    <row r="138" spans="1:104" s="32" customFormat="1" ht="12.75">
      <c r="A138" s="433" t="s">
        <v>151</v>
      </c>
      <c r="B138" s="434"/>
      <c r="C138" s="434"/>
      <c r="D138" s="434"/>
      <c r="E138" s="434"/>
      <c r="F138" s="434"/>
      <c r="G138" s="435"/>
      <c r="H138" s="436" t="s">
        <v>299</v>
      </c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8"/>
      <c r="AP138" s="542">
        <v>12</v>
      </c>
      <c r="AQ138" s="543"/>
      <c r="AR138" s="543"/>
      <c r="AS138" s="543"/>
      <c r="AT138" s="543"/>
      <c r="AU138" s="543"/>
      <c r="AV138" s="543"/>
      <c r="AW138" s="543"/>
      <c r="AX138" s="543"/>
      <c r="AY138" s="543"/>
      <c r="AZ138" s="543"/>
      <c r="BA138" s="543"/>
      <c r="BB138" s="543"/>
      <c r="BC138" s="543"/>
      <c r="BD138" s="543"/>
      <c r="BE138" s="544"/>
      <c r="BF138" s="222">
        <v>117281.86</v>
      </c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4"/>
      <c r="BV138" s="345">
        <v>0</v>
      </c>
      <c r="BW138" s="346"/>
      <c r="BX138" s="346"/>
      <c r="BY138" s="346"/>
      <c r="BZ138" s="346"/>
      <c r="CA138" s="346"/>
      <c r="CB138" s="346"/>
      <c r="CC138" s="346"/>
      <c r="CD138" s="346"/>
      <c r="CE138" s="346"/>
      <c r="CF138" s="346"/>
      <c r="CG138" s="346"/>
      <c r="CH138" s="346"/>
      <c r="CI138" s="346"/>
      <c r="CJ138" s="347"/>
      <c r="CK138" s="222">
        <v>1407382.39</v>
      </c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4"/>
      <c r="CZ138" s="91">
        <f>SUM(CK138)</f>
        <v>1407382.39</v>
      </c>
    </row>
    <row r="139" spans="1:104" s="32" customFormat="1" ht="21" customHeight="1">
      <c r="A139" s="433" t="s">
        <v>157</v>
      </c>
      <c r="B139" s="434"/>
      <c r="C139" s="434"/>
      <c r="D139" s="434"/>
      <c r="E139" s="434"/>
      <c r="F139" s="434"/>
      <c r="G139" s="435"/>
      <c r="H139" s="436" t="s">
        <v>395</v>
      </c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8"/>
      <c r="AP139" s="439">
        <v>12</v>
      </c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40">
        <v>6282.96</v>
      </c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02">
        <v>0</v>
      </c>
      <c r="BW139" s="402"/>
      <c r="BX139" s="402"/>
      <c r="BY139" s="402"/>
      <c r="BZ139" s="402"/>
      <c r="CA139" s="402"/>
      <c r="CB139" s="402"/>
      <c r="CC139" s="402"/>
      <c r="CD139" s="402"/>
      <c r="CE139" s="402"/>
      <c r="CF139" s="402"/>
      <c r="CG139" s="402"/>
      <c r="CH139" s="402"/>
      <c r="CI139" s="402"/>
      <c r="CJ139" s="402"/>
      <c r="CK139" s="440">
        <v>75395.56</v>
      </c>
      <c r="CL139" s="440"/>
      <c r="CM139" s="440"/>
      <c r="CN139" s="440"/>
      <c r="CO139" s="440"/>
      <c r="CP139" s="440"/>
      <c r="CQ139" s="440"/>
      <c r="CR139" s="440"/>
      <c r="CS139" s="440"/>
      <c r="CT139" s="440"/>
      <c r="CU139" s="440"/>
      <c r="CV139" s="440"/>
      <c r="CW139" s="440"/>
      <c r="CX139" s="440"/>
      <c r="CY139" s="440"/>
      <c r="CZ139" s="441"/>
    </row>
    <row r="140" spans="1:104" s="32" customFormat="1" ht="12" customHeight="1">
      <c r="A140" s="433" t="s">
        <v>259</v>
      </c>
      <c r="B140" s="434"/>
      <c r="C140" s="434"/>
      <c r="D140" s="434"/>
      <c r="E140" s="434"/>
      <c r="F140" s="434"/>
      <c r="G140" s="435"/>
      <c r="H140" s="436" t="s">
        <v>396</v>
      </c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8"/>
      <c r="AP140" s="439">
        <v>12</v>
      </c>
      <c r="AQ140" s="439"/>
      <c r="AR140" s="439"/>
      <c r="AS140" s="439"/>
      <c r="AT140" s="439"/>
      <c r="AU140" s="439"/>
      <c r="AV140" s="439"/>
      <c r="AW140" s="439"/>
      <c r="AX140" s="439"/>
      <c r="AY140" s="439"/>
      <c r="AZ140" s="439"/>
      <c r="BA140" s="439"/>
      <c r="BB140" s="439"/>
      <c r="BC140" s="439"/>
      <c r="BD140" s="439"/>
      <c r="BE140" s="439"/>
      <c r="BF140" s="440">
        <v>5544.18</v>
      </c>
      <c r="BG140" s="440"/>
      <c r="BH140" s="440"/>
      <c r="BI140" s="440"/>
      <c r="BJ140" s="440"/>
      <c r="BK140" s="440"/>
      <c r="BL140" s="440"/>
      <c r="BM140" s="440"/>
      <c r="BN140" s="440"/>
      <c r="BO140" s="440"/>
      <c r="BP140" s="440"/>
      <c r="BQ140" s="440"/>
      <c r="BR140" s="440"/>
      <c r="BS140" s="440"/>
      <c r="BT140" s="440"/>
      <c r="BU140" s="440"/>
      <c r="BV140" s="402">
        <v>0</v>
      </c>
      <c r="BW140" s="402"/>
      <c r="BX140" s="402"/>
      <c r="BY140" s="402"/>
      <c r="BZ140" s="402"/>
      <c r="CA140" s="402"/>
      <c r="CB140" s="402"/>
      <c r="CC140" s="402"/>
      <c r="CD140" s="402"/>
      <c r="CE140" s="402"/>
      <c r="CF140" s="402"/>
      <c r="CG140" s="402"/>
      <c r="CH140" s="402"/>
      <c r="CI140" s="402"/>
      <c r="CJ140" s="402"/>
      <c r="CK140" s="440">
        <v>66530.16</v>
      </c>
      <c r="CL140" s="440"/>
      <c r="CM140" s="440"/>
      <c r="CN140" s="440"/>
      <c r="CO140" s="440"/>
      <c r="CP140" s="440"/>
      <c r="CQ140" s="440"/>
      <c r="CR140" s="440"/>
      <c r="CS140" s="440"/>
      <c r="CT140" s="440"/>
      <c r="CU140" s="440"/>
      <c r="CV140" s="440"/>
      <c r="CW140" s="440"/>
      <c r="CX140" s="440"/>
      <c r="CY140" s="440"/>
      <c r="CZ140" s="441"/>
    </row>
    <row r="141" spans="1:104" ht="12" customHeight="1">
      <c r="A141" s="433" t="s">
        <v>260</v>
      </c>
      <c r="B141" s="434"/>
      <c r="C141" s="434"/>
      <c r="D141" s="434"/>
      <c r="E141" s="434"/>
      <c r="F141" s="434"/>
      <c r="G141" s="435"/>
      <c r="H141" s="436" t="s">
        <v>386</v>
      </c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7"/>
      <c r="Z141" s="437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8"/>
      <c r="AP141" s="348">
        <v>12</v>
      </c>
      <c r="AQ141" s="349"/>
      <c r="AR141" s="349"/>
      <c r="AS141" s="349"/>
      <c r="AT141" s="349"/>
      <c r="AU141" s="349"/>
      <c r="AV141" s="349"/>
      <c r="AW141" s="349"/>
      <c r="AX141" s="349"/>
      <c r="AY141" s="349"/>
      <c r="AZ141" s="349"/>
      <c r="BA141" s="349"/>
      <c r="BB141" s="349"/>
      <c r="BC141" s="349"/>
      <c r="BD141" s="349"/>
      <c r="BE141" s="350"/>
      <c r="BF141" s="222">
        <v>2184.46</v>
      </c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4"/>
      <c r="BV141" s="345">
        <v>0</v>
      </c>
      <c r="BW141" s="346"/>
      <c r="BX141" s="346"/>
      <c r="BY141" s="346"/>
      <c r="BZ141" s="346"/>
      <c r="CA141" s="346"/>
      <c r="CB141" s="346"/>
      <c r="CC141" s="346"/>
      <c r="CD141" s="346"/>
      <c r="CE141" s="346"/>
      <c r="CF141" s="346"/>
      <c r="CG141" s="346"/>
      <c r="CH141" s="346"/>
      <c r="CI141" s="346"/>
      <c r="CJ141" s="346"/>
      <c r="CK141" s="222">
        <f>AP141*BF141+0.04</f>
        <v>26213.56</v>
      </c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4"/>
      <c r="CZ141" s="91">
        <f>SUM(CK141)</f>
        <v>26213.56</v>
      </c>
    </row>
    <row r="142" spans="1:104" ht="13.5" customHeight="1" thickBot="1">
      <c r="A142" s="370"/>
      <c r="B142" s="371"/>
      <c r="C142" s="371"/>
      <c r="D142" s="371"/>
      <c r="E142" s="371"/>
      <c r="F142" s="371"/>
      <c r="G142" s="372"/>
      <c r="H142" s="545" t="s">
        <v>406</v>
      </c>
      <c r="I142" s="546"/>
      <c r="J142" s="546"/>
      <c r="K142" s="546"/>
      <c r="L142" s="546"/>
      <c r="M142" s="546"/>
      <c r="N142" s="546"/>
      <c r="O142" s="546"/>
      <c r="P142" s="546"/>
      <c r="Q142" s="546"/>
      <c r="R142" s="546"/>
      <c r="S142" s="546"/>
      <c r="T142" s="546"/>
      <c r="U142" s="546"/>
      <c r="V142" s="546"/>
      <c r="W142" s="546"/>
      <c r="X142" s="546"/>
      <c r="Y142" s="546"/>
      <c r="Z142" s="546"/>
      <c r="AA142" s="546"/>
      <c r="AB142" s="546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7"/>
      <c r="AP142" s="376" t="s">
        <v>124</v>
      </c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77"/>
      <c r="BE142" s="378"/>
      <c r="BF142" s="376" t="s">
        <v>124</v>
      </c>
      <c r="BG142" s="377"/>
      <c r="BH142" s="377"/>
      <c r="BI142" s="377"/>
      <c r="BJ142" s="377"/>
      <c r="BK142" s="377"/>
      <c r="BL142" s="377"/>
      <c r="BM142" s="377"/>
      <c r="BN142" s="377"/>
      <c r="BO142" s="377"/>
      <c r="BP142" s="377"/>
      <c r="BQ142" s="377"/>
      <c r="BR142" s="377"/>
      <c r="BS142" s="377"/>
      <c r="BT142" s="377"/>
      <c r="BU142" s="378"/>
      <c r="BV142" s="376" t="s">
        <v>124</v>
      </c>
      <c r="BW142" s="377"/>
      <c r="BX142" s="377"/>
      <c r="BY142" s="377"/>
      <c r="BZ142" s="377"/>
      <c r="CA142" s="377"/>
      <c r="CB142" s="377"/>
      <c r="CC142" s="377"/>
      <c r="CD142" s="377"/>
      <c r="CE142" s="377"/>
      <c r="CF142" s="377"/>
      <c r="CG142" s="377"/>
      <c r="CH142" s="377"/>
      <c r="CI142" s="377"/>
      <c r="CJ142" s="377"/>
      <c r="CK142" s="339">
        <f>SUM(CK137:CK141)</f>
        <v>2193411.96</v>
      </c>
      <c r="CL142" s="340"/>
      <c r="CM142" s="340"/>
      <c r="CN142" s="340"/>
      <c r="CO142" s="340"/>
      <c r="CP142" s="340"/>
      <c r="CQ142" s="340"/>
      <c r="CR142" s="340"/>
      <c r="CS142" s="340"/>
      <c r="CT142" s="340"/>
      <c r="CU142" s="340"/>
      <c r="CV142" s="340"/>
      <c r="CW142" s="340"/>
      <c r="CX142" s="340"/>
      <c r="CY142" s="340"/>
      <c r="CZ142" s="341"/>
    </row>
    <row r="143" spans="1:104" s="29" customFormat="1" ht="15" customHeight="1" hidden="1">
      <c r="A143" s="80"/>
      <c r="B143" s="80"/>
      <c r="C143" s="80"/>
      <c r="D143" s="80"/>
      <c r="E143" s="80"/>
      <c r="F143" s="80"/>
      <c r="G143" s="80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</row>
    <row r="144" spans="1:104" ht="13.5" customHeight="1" hidden="1">
      <c r="A144" s="330" t="s">
        <v>174</v>
      </c>
      <c r="B144" s="330"/>
      <c r="C144" s="330"/>
      <c r="D144" s="330"/>
      <c r="E144" s="330"/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0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0"/>
      <c r="BZ144" s="330"/>
      <c r="CA144" s="330"/>
      <c r="CB144" s="330"/>
      <c r="CC144" s="330"/>
      <c r="CD144" s="330"/>
      <c r="CE144" s="330"/>
      <c r="CF144" s="330"/>
      <c r="CG144" s="330"/>
      <c r="CH144" s="330"/>
      <c r="CI144" s="330"/>
      <c r="CJ144" s="330"/>
      <c r="CK144" s="330"/>
      <c r="CL144" s="330"/>
      <c r="CM144" s="330"/>
      <c r="CN144" s="330"/>
      <c r="CO144" s="330"/>
      <c r="CP144" s="330"/>
      <c r="CQ144" s="330"/>
      <c r="CR144" s="330"/>
      <c r="CS144" s="330"/>
      <c r="CT144" s="330"/>
      <c r="CU144" s="330"/>
      <c r="CV144" s="330"/>
      <c r="CW144" s="330"/>
      <c r="CX144" s="330"/>
      <c r="CY144" s="330"/>
      <c r="CZ144" s="330"/>
    </row>
    <row r="145" spans="1:104" s="30" customFormat="1" ht="13.5" customHeight="1" hidden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</row>
    <row r="146" spans="1:104" s="31" customFormat="1" ht="0.75" customHeight="1" hidden="1">
      <c r="A146" s="209" t="s">
        <v>133</v>
      </c>
      <c r="B146" s="210"/>
      <c r="C146" s="210"/>
      <c r="D146" s="210"/>
      <c r="E146" s="210"/>
      <c r="F146" s="210"/>
      <c r="G146" s="211"/>
      <c r="H146" s="209" t="s">
        <v>2</v>
      </c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1"/>
      <c r="BD146" s="209" t="s">
        <v>61</v>
      </c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1"/>
      <c r="BT146" s="209" t="s">
        <v>175</v>
      </c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1"/>
      <c r="CJ146" s="209" t="s">
        <v>176</v>
      </c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1"/>
    </row>
    <row r="147" spans="1:106" s="32" customFormat="1" ht="9.75" customHeight="1" hidden="1">
      <c r="A147" s="230">
        <v>1</v>
      </c>
      <c r="B147" s="231"/>
      <c r="C147" s="231"/>
      <c r="D147" s="231"/>
      <c r="E147" s="231"/>
      <c r="F147" s="231"/>
      <c r="G147" s="232"/>
      <c r="H147" s="230">
        <v>2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2"/>
      <c r="BD147" s="230">
        <v>4</v>
      </c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31"/>
      <c r="BO147" s="231"/>
      <c r="BP147" s="231"/>
      <c r="BQ147" s="231"/>
      <c r="BR147" s="231"/>
      <c r="BS147" s="232"/>
      <c r="BT147" s="230">
        <v>5</v>
      </c>
      <c r="BU147" s="231"/>
      <c r="BV147" s="231"/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2"/>
      <c r="CJ147" s="230">
        <v>6</v>
      </c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2"/>
      <c r="DA147" s="83"/>
      <c r="DB147" s="83"/>
    </row>
    <row r="148" spans="1:104" s="32" customFormat="1" ht="17.25" customHeight="1" hidden="1">
      <c r="A148" s="212"/>
      <c r="B148" s="213"/>
      <c r="C148" s="213"/>
      <c r="D148" s="213"/>
      <c r="E148" s="213"/>
      <c r="F148" s="213"/>
      <c r="G148" s="214"/>
      <c r="H148" s="209">
        <v>0</v>
      </c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1"/>
      <c r="BD148" s="245">
        <v>0</v>
      </c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7"/>
      <c r="BT148" s="245">
        <v>0</v>
      </c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7"/>
      <c r="CJ148" s="245">
        <v>0</v>
      </c>
      <c r="CK148" s="246"/>
      <c r="CL148" s="246"/>
      <c r="CM148" s="246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7"/>
    </row>
    <row r="149" ht="19.5" customHeight="1" hidden="1"/>
    <row r="150" spans="1:104" s="29" customFormat="1" ht="17.25" customHeight="1">
      <c r="A150" s="330" t="s">
        <v>405</v>
      </c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</row>
    <row r="151" spans="1:104" s="29" customFormat="1" ht="12" customHeight="1" hidden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</row>
    <row r="152" spans="1:133" ht="15" customHeight="1" thickBot="1">
      <c r="A152" s="330" t="s">
        <v>131</v>
      </c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87" t="s">
        <v>345</v>
      </c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  <c r="BA152" s="387"/>
      <c r="BB152" s="387"/>
      <c r="BC152" s="387"/>
      <c r="BD152" s="387"/>
      <c r="BE152" s="387"/>
      <c r="BF152" s="387"/>
      <c r="BG152" s="387"/>
      <c r="BH152" s="387"/>
      <c r="BI152" s="387"/>
      <c r="BJ152" s="387"/>
      <c r="BK152" s="387"/>
      <c r="BL152" s="387"/>
      <c r="BM152" s="387"/>
      <c r="BN152" s="387"/>
      <c r="BO152" s="387"/>
      <c r="BP152" s="387"/>
      <c r="BQ152" s="387"/>
      <c r="BR152" s="387"/>
      <c r="BS152" s="387"/>
      <c r="BT152" s="387"/>
      <c r="BU152" s="387"/>
      <c r="BV152" s="387"/>
      <c r="BW152" s="387"/>
      <c r="BX152" s="387"/>
      <c r="BY152" s="387"/>
      <c r="BZ152" s="387"/>
      <c r="CA152" s="387"/>
      <c r="CB152" s="387"/>
      <c r="CC152" s="387"/>
      <c r="CD152" s="387"/>
      <c r="CE152" s="387"/>
      <c r="CF152" s="387"/>
      <c r="CG152" s="387"/>
      <c r="CH152" s="387"/>
      <c r="CI152" s="387"/>
      <c r="CJ152" s="387"/>
      <c r="CK152" s="387"/>
      <c r="CL152" s="387"/>
      <c r="CM152" s="387"/>
      <c r="CN152" s="387"/>
      <c r="CO152" s="387"/>
      <c r="CP152" s="387"/>
      <c r="CQ152" s="387"/>
      <c r="CR152" s="387"/>
      <c r="CS152" s="387"/>
      <c r="CT152" s="387"/>
      <c r="CU152" s="387"/>
      <c r="CV152" s="387"/>
      <c r="CW152" s="387"/>
      <c r="CX152" s="387"/>
      <c r="CY152" s="387"/>
      <c r="CZ152" s="100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</row>
    <row r="153" spans="42:104" ht="21.75" customHeight="1" hidden="1" thickBot="1"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</row>
    <row r="154" spans="3:104" ht="0.75" customHeight="1" hidden="1" thickBot="1">
      <c r="C154" s="538" t="s">
        <v>277</v>
      </c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  <c r="AA154" s="538"/>
      <c r="AB154" s="538"/>
      <c r="AC154" s="538"/>
      <c r="AD154" s="538"/>
      <c r="AE154" s="53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</row>
    <row r="155" spans="1:104" s="30" customFormat="1" ht="25.5" customHeight="1">
      <c r="A155" s="381" t="s">
        <v>133</v>
      </c>
      <c r="B155" s="382"/>
      <c r="C155" s="382"/>
      <c r="D155" s="382"/>
      <c r="E155" s="382"/>
      <c r="F155" s="382"/>
      <c r="G155" s="383"/>
      <c r="H155" s="384" t="s">
        <v>44</v>
      </c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3"/>
      <c r="BD155" s="384" t="s">
        <v>62</v>
      </c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3"/>
      <c r="BT155" s="384" t="s">
        <v>177</v>
      </c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3"/>
      <c r="CJ155" s="384" t="s">
        <v>178</v>
      </c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  <c r="CZ155" s="502"/>
    </row>
    <row r="156" spans="1:104" s="31" customFormat="1" ht="13.5" customHeight="1">
      <c r="A156" s="385">
        <v>1</v>
      </c>
      <c r="B156" s="386"/>
      <c r="C156" s="386"/>
      <c r="D156" s="386"/>
      <c r="E156" s="386"/>
      <c r="F156" s="386"/>
      <c r="G156" s="386"/>
      <c r="H156" s="386">
        <v>2</v>
      </c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86">
        <v>3</v>
      </c>
      <c r="BE156" s="386"/>
      <c r="BF156" s="386"/>
      <c r="BG156" s="386"/>
      <c r="BH156" s="386"/>
      <c r="BI156" s="386"/>
      <c r="BJ156" s="386"/>
      <c r="BK156" s="386"/>
      <c r="BL156" s="386"/>
      <c r="BM156" s="386"/>
      <c r="BN156" s="386"/>
      <c r="BO156" s="386"/>
      <c r="BP156" s="386"/>
      <c r="BQ156" s="386"/>
      <c r="BR156" s="386"/>
      <c r="BS156" s="386"/>
      <c r="BT156" s="386">
        <v>4</v>
      </c>
      <c r="BU156" s="386"/>
      <c r="BV156" s="386"/>
      <c r="BW156" s="386"/>
      <c r="BX156" s="386"/>
      <c r="BY156" s="386"/>
      <c r="BZ156" s="386"/>
      <c r="CA156" s="386"/>
      <c r="CB156" s="386"/>
      <c r="CC156" s="386"/>
      <c r="CD156" s="386"/>
      <c r="CE156" s="386"/>
      <c r="CF156" s="386"/>
      <c r="CG156" s="386"/>
      <c r="CH156" s="386"/>
      <c r="CI156" s="386"/>
      <c r="CJ156" s="386">
        <v>5</v>
      </c>
      <c r="CK156" s="386"/>
      <c r="CL156" s="386"/>
      <c r="CM156" s="386"/>
      <c r="CN156" s="386"/>
      <c r="CO156" s="386"/>
      <c r="CP156" s="386"/>
      <c r="CQ156" s="386"/>
      <c r="CR156" s="386"/>
      <c r="CS156" s="386"/>
      <c r="CT156" s="386"/>
      <c r="CU156" s="386"/>
      <c r="CV156" s="386"/>
      <c r="CW156" s="386"/>
      <c r="CX156" s="386"/>
      <c r="CY156" s="386"/>
      <c r="CZ156" s="503"/>
    </row>
    <row r="157" spans="1:109" s="32" customFormat="1" ht="0.75" customHeight="1" hidden="1">
      <c r="A157" s="394"/>
      <c r="B157" s="357"/>
      <c r="C157" s="357"/>
      <c r="D157" s="357"/>
      <c r="E157" s="357"/>
      <c r="F157" s="357"/>
      <c r="G157" s="395"/>
      <c r="H157" s="342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343"/>
      <c r="AU157" s="343"/>
      <c r="AV157" s="343"/>
      <c r="AW157" s="343"/>
      <c r="AX157" s="343"/>
      <c r="AY157" s="343"/>
      <c r="AZ157" s="343"/>
      <c r="BA157" s="343"/>
      <c r="BB157" s="343"/>
      <c r="BC157" s="344"/>
      <c r="BD157" s="404"/>
      <c r="BE157" s="405"/>
      <c r="BF157" s="405"/>
      <c r="BG157" s="405"/>
      <c r="BH157" s="405"/>
      <c r="BI157" s="405"/>
      <c r="BJ157" s="405"/>
      <c r="BK157" s="405"/>
      <c r="BL157" s="405"/>
      <c r="BM157" s="405"/>
      <c r="BN157" s="405"/>
      <c r="BO157" s="405"/>
      <c r="BP157" s="405"/>
      <c r="BQ157" s="405"/>
      <c r="BR157" s="405"/>
      <c r="BS157" s="406"/>
      <c r="BT157" s="345"/>
      <c r="BU157" s="346"/>
      <c r="BV157" s="346"/>
      <c r="BW157" s="346"/>
      <c r="BX157" s="346"/>
      <c r="BY157" s="346"/>
      <c r="BZ157" s="346"/>
      <c r="CA157" s="346"/>
      <c r="CB157" s="346"/>
      <c r="CC157" s="346"/>
      <c r="CD157" s="346"/>
      <c r="CE157" s="346"/>
      <c r="CF157" s="346"/>
      <c r="CG157" s="346"/>
      <c r="CH157" s="346"/>
      <c r="CI157" s="347"/>
      <c r="CJ157" s="222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120"/>
      <c r="DE157" s="86"/>
    </row>
    <row r="158" spans="1:104" s="32" customFormat="1" ht="12.75" customHeight="1">
      <c r="A158" s="368" t="s">
        <v>147</v>
      </c>
      <c r="B158" s="369"/>
      <c r="C158" s="369"/>
      <c r="D158" s="369"/>
      <c r="E158" s="369"/>
      <c r="F158" s="369"/>
      <c r="G158" s="369"/>
      <c r="H158" s="442" t="s">
        <v>302</v>
      </c>
      <c r="I158" s="442"/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  <c r="AG158" s="442"/>
      <c r="AH158" s="442"/>
      <c r="AI158" s="442"/>
      <c r="AJ158" s="442"/>
      <c r="AK158" s="442"/>
      <c r="AL158" s="442"/>
      <c r="AM158" s="442"/>
      <c r="AN158" s="442"/>
      <c r="AO158" s="442"/>
      <c r="AP158" s="442"/>
      <c r="AQ158" s="442"/>
      <c r="AR158" s="442"/>
      <c r="AS158" s="442"/>
      <c r="AT158" s="442"/>
      <c r="AU158" s="442"/>
      <c r="AV158" s="442"/>
      <c r="AW158" s="442"/>
      <c r="AX158" s="442"/>
      <c r="AY158" s="442"/>
      <c r="AZ158" s="442"/>
      <c r="BA158" s="442"/>
      <c r="BB158" s="442"/>
      <c r="BC158" s="442"/>
      <c r="BD158" s="404" t="s">
        <v>300</v>
      </c>
      <c r="BE158" s="405"/>
      <c r="BF158" s="405"/>
      <c r="BG158" s="405"/>
      <c r="BH158" s="405"/>
      <c r="BI158" s="405"/>
      <c r="BJ158" s="405"/>
      <c r="BK158" s="405"/>
      <c r="BL158" s="405"/>
      <c r="BM158" s="405"/>
      <c r="BN158" s="405"/>
      <c r="BO158" s="405"/>
      <c r="BP158" s="405"/>
      <c r="BQ158" s="405"/>
      <c r="BR158" s="405"/>
      <c r="BS158" s="406"/>
      <c r="BT158" s="402">
        <v>12</v>
      </c>
      <c r="BU158" s="402"/>
      <c r="BV158" s="402"/>
      <c r="BW158" s="402"/>
      <c r="BX158" s="402"/>
      <c r="BY158" s="402"/>
      <c r="BZ158" s="402"/>
      <c r="CA158" s="402"/>
      <c r="CB158" s="402"/>
      <c r="CC158" s="402"/>
      <c r="CD158" s="402"/>
      <c r="CE158" s="402"/>
      <c r="CF158" s="402"/>
      <c r="CG158" s="402"/>
      <c r="CH158" s="402"/>
      <c r="CI158" s="402"/>
      <c r="CJ158" s="222">
        <v>11527.8</v>
      </c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120"/>
    </row>
    <row r="159" spans="1:104" s="32" customFormat="1" ht="25.5" customHeight="1">
      <c r="A159" s="368" t="s">
        <v>151</v>
      </c>
      <c r="B159" s="369"/>
      <c r="C159" s="369"/>
      <c r="D159" s="369"/>
      <c r="E159" s="369"/>
      <c r="F159" s="369"/>
      <c r="G159" s="369"/>
      <c r="H159" s="342" t="s">
        <v>290</v>
      </c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4"/>
      <c r="BD159" s="404" t="s">
        <v>300</v>
      </c>
      <c r="BE159" s="405"/>
      <c r="BF159" s="405"/>
      <c r="BG159" s="405"/>
      <c r="BH159" s="405"/>
      <c r="BI159" s="405"/>
      <c r="BJ159" s="405"/>
      <c r="BK159" s="405"/>
      <c r="BL159" s="405"/>
      <c r="BM159" s="405"/>
      <c r="BN159" s="405"/>
      <c r="BO159" s="405"/>
      <c r="BP159" s="405"/>
      <c r="BQ159" s="405"/>
      <c r="BR159" s="405"/>
      <c r="BS159" s="406"/>
      <c r="BT159" s="345">
        <v>1</v>
      </c>
      <c r="BU159" s="346"/>
      <c r="BV159" s="346"/>
      <c r="BW159" s="346"/>
      <c r="BX159" s="346"/>
      <c r="BY159" s="346"/>
      <c r="BZ159" s="346"/>
      <c r="CA159" s="346"/>
      <c r="CB159" s="346"/>
      <c r="CC159" s="346"/>
      <c r="CD159" s="346"/>
      <c r="CE159" s="346"/>
      <c r="CF159" s="346"/>
      <c r="CG159" s="346"/>
      <c r="CH159" s="346"/>
      <c r="CI159" s="347"/>
      <c r="CJ159" s="222">
        <v>4154</v>
      </c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4"/>
      <c r="CZ159" s="91">
        <f>SUM(CJ159)</f>
        <v>4154</v>
      </c>
    </row>
    <row r="160" spans="1:104" s="32" customFormat="1" ht="0.75" customHeight="1" hidden="1">
      <c r="A160" s="368" t="s">
        <v>157</v>
      </c>
      <c r="B160" s="369"/>
      <c r="C160" s="369"/>
      <c r="D160" s="369"/>
      <c r="E160" s="369"/>
      <c r="F160" s="369"/>
      <c r="G160" s="369"/>
      <c r="H160" s="342" t="s">
        <v>303</v>
      </c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  <c r="AY160" s="343"/>
      <c r="AZ160" s="343"/>
      <c r="BA160" s="343"/>
      <c r="BB160" s="343"/>
      <c r="BC160" s="344"/>
      <c r="BD160" s="404" t="s">
        <v>300</v>
      </c>
      <c r="BE160" s="405"/>
      <c r="BF160" s="405"/>
      <c r="BG160" s="405"/>
      <c r="BH160" s="405"/>
      <c r="BI160" s="405"/>
      <c r="BJ160" s="405"/>
      <c r="BK160" s="405"/>
      <c r="BL160" s="405"/>
      <c r="BM160" s="405"/>
      <c r="BN160" s="405"/>
      <c r="BO160" s="405"/>
      <c r="BP160" s="405"/>
      <c r="BQ160" s="405"/>
      <c r="BR160" s="405"/>
      <c r="BS160" s="406"/>
      <c r="BT160" s="345">
        <v>2</v>
      </c>
      <c r="BU160" s="346"/>
      <c r="BV160" s="346"/>
      <c r="BW160" s="346"/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7"/>
      <c r="CJ160" s="222">
        <v>462</v>
      </c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351"/>
    </row>
    <row r="161" spans="1:104" s="32" customFormat="1" ht="27" customHeight="1">
      <c r="A161" s="368" t="s">
        <v>157</v>
      </c>
      <c r="B161" s="369"/>
      <c r="C161" s="369"/>
      <c r="D161" s="369"/>
      <c r="E161" s="369"/>
      <c r="F161" s="369"/>
      <c r="G161" s="369"/>
      <c r="H161" s="342" t="s">
        <v>304</v>
      </c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343"/>
      <c r="BA161" s="343"/>
      <c r="BB161" s="343"/>
      <c r="BC161" s="344"/>
      <c r="BD161" s="404" t="s">
        <v>300</v>
      </c>
      <c r="BE161" s="405"/>
      <c r="BF161" s="405"/>
      <c r="BG161" s="405"/>
      <c r="BH161" s="405"/>
      <c r="BI161" s="405"/>
      <c r="BJ161" s="405"/>
      <c r="BK161" s="405"/>
      <c r="BL161" s="405"/>
      <c r="BM161" s="405"/>
      <c r="BN161" s="405"/>
      <c r="BO161" s="405"/>
      <c r="BP161" s="405"/>
      <c r="BQ161" s="405"/>
      <c r="BR161" s="405"/>
      <c r="BS161" s="406"/>
      <c r="BT161" s="346">
        <v>1</v>
      </c>
      <c r="BU161" s="346"/>
      <c r="BV161" s="346"/>
      <c r="BW161" s="346"/>
      <c r="BX161" s="346"/>
      <c r="BY161" s="346"/>
      <c r="BZ161" s="346"/>
      <c r="CA161" s="346"/>
      <c r="CB161" s="346"/>
      <c r="CC161" s="346"/>
      <c r="CD161" s="346"/>
      <c r="CE161" s="346"/>
      <c r="CF161" s="346"/>
      <c r="CG161" s="346"/>
      <c r="CH161" s="346"/>
      <c r="CI161" s="347"/>
      <c r="CJ161" s="222">
        <v>4956</v>
      </c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4"/>
      <c r="CZ161" s="91">
        <f aca="true" t="shared" si="1" ref="CZ161:CZ166">SUM(CJ161)</f>
        <v>4956</v>
      </c>
    </row>
    <row r="162" spans="1:104" s="32" customFormat="1" ht="27.75" customHeight="1">
      <c r="A162" s="368" t="s">
        <v>259</v>
      </c>
      <c r="B162" s="369"/>
      <c r="C162" s="369"/>
      <c r="D162" s="369"/>
      <c r="E162" s="369"/>
      <c r="F162" s="369"/>
      <c r="G162" s="369"/>
      <c r="H162" s="342" t="s">
        <v>367</v>
      </c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4"/>
      <c r="BD162" s="404" t="s">
        <v>300</v>
      </c>
      <c r="BE162" s="405"/>
      <c r="BF162" s="405"/>
      <c r="BG162" s="405"/>
      <c r="BH162" s="405"/>
      <c r="BI162" s="405"/>
      <c r="BJ162" s="405"/>
      <c r="BK162" s="405"/>
      <c r="BL162" s="405"/>
      <c r="BM162" s="405"/>
      <c r="BN162" s="405"/>
      <c r="BO162" s="405"/>
      <c r="BP162" s="405"/>
      <c r="BQ162" s="405"/>
      <c r="BR162" s="405"/>
      <c r="BS162" s="406"/>
      <c r="BT162" s="345">
        <v>4</v>
      </c>
      <c r="BU162" s="346"/>
      <c r="BV162" s="346"/>
      <c r="BW162" s="346"/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7"/>
      <c r="CJ162" s="222">
        <v>35208</v>
      </c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4"/>
      <c r="CZ162" s="91">
        <f t="shared" si="1"/>
        <v>35208</v>
      </c>
    </row>
    <row r="163" spans="1:104" ht="36.75" customHeight="1">
      <c r="A163" s="368" t="s">
        <v>260</v>
      </c>
      <c r="B163" s="369"/>
      <c r="C163" s="369"/>
      <c r="D163" s="369"/>
      <c r="E163" s="369"/>
      <c r="F163" s="369"/>
      <c r="G163" s="369"/>
      <c r="H163" s="442" t="s">
        <v>366</v>
      </c>
      <c r="I163" s="442"/>
      <c r="J163" s="442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F163" s="442"/>
      <c r="AG163" s="442"/>
      <c r="AH163" s="442"/>
      <c r="AI163" s="442"/>
      <c r="AJ163" s="442"/>
      <c r="AK163" s="442"/>
      <c r="AL163" s="442"/>
      <c r="AM163" s="442"/>
      <c r="AN163" s="442"/>
      <c r="AO163" s="442"/>
      <c r="AP163" s="442"/>
      <c r="AQ163" s="442"/>
      <c r="AR163" s="442"/>
      <c r="AS163" s="442"/>
      <c r="AT163" s="442"/>
      <c r="AU163" s="442"/>
      <c r="AV163" s="442"/>
      <c r="AW163" s="442"/>
      <c r="AX163" s="442"/>
      <c r="AY163" s="442"/>
      <c r="AZ163" s="442"/>
      <c r="BA163" s="442"/>
      <c r="BB163" s="442"/>
      <c r="BC163" s="442"/>
      <c r="BD163" s="404" t="s">
        <v>300</v>
      </c>
      <c r="BE163" s="405"/>
      <c r="BF163" s="405"/>
      <c r="BG163" s="405"/>
      <c r="BH163" s="405"/>
      <c r="BI163" s="405"/>
      <c r="BJ163" s="405"/>
      <c r="BK163" s="405"/>
      <c r="BL163" s="405"/>
      <c r="BM163" s="405"/>
      <c r="BN163" s="405"/>
      <c r="BO163" s="405"/>
      <c r="BP163" s="405"/>
      <c r="BQ163" s="405"/>
      <c r="BR163" s="405"/>
      <c r="BS163" s="406"/>
      <c r="BT163" s="345">
        <v>12</v>
      </c>
      <c r="BU163" s="346"/>
      <c r="BV163" s="346"/>
      <c r="BW163" s="346"/>
      <c r="BX163" s="346"/>
      <c r="BY163" s="346"/>
      <c r="BZ163" s="346"/>
      <c r="CA163" s="346"/>
      <c r="CB163" s="346"/>
      <c r="CC163" s="346"/>
      <c r="CD163" s="346"/>
      <c r="CE163" s="346"/>
      <c r="CF163" s="346"/>
      <c r="CG163" s="346"/>
      <c r="CH163" s="346"/>
      <c r="CI163" s="347"/>
      <c r="CJ163" s="222">
        <v>48000</v>
      </c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120"/>
    </row>
    <row r="164" spans="1:104" s="32" customFormat="1" ht="33.75" customHeight="1">
      <c r="A164" s="368" t="s">
        <v>261</v>
      </c>
      <c r="B164" s="369"/>
      <c r="C164" s="369"/>
      <c r="D164" s="369"/>
      <c r="E164" s="369"/>
      <c r="F164" s="369"/>
      <c r="G164" s="369"/>
      <c r="H164" s="342" t="s">
        <v>305</v>
      </c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3"/>
      <c r="AZ164" s="343"/>
      <c r="BA164" s="343"/>
      <c r="BB164" s="343"/>
      <c r="BC164" s="344"/>
      <c r="BD164" s="404" t="s">
        <v>300</v>
      </c>
      <c r="BE164" s="405"/>
      <c r="BF164" s="405"/>
      <c r="BG164" s="405"/>
      <c r="BH164" s="405"/>
      <c r="BI164" s="405"/>
      <c r="BJ164" s="405"/>
      <c r="BK164" s="405"/>
      <c r="BL164" s="405"/>
      <c r="BM164" s="405"/>
      <c r="BN164" s="405"/>
      <c r="BO164" s="405"/>
      <c r="BP164" s="405"/>
      <c r="BQ164" s="405"/>
      <c r="BR164" s="405"/>
      <c r="BS164" s="406"/>
      <c r="BT164" s="345">
        <v>12</v>
      </c>
      <c r="BU164" s="346"/>
      <c r="BV164" s="346"/>
      <c r="BW164" s="346"/>
      <c r="BX164" s="346"/>
      <c r="BY164" s="346"/>
      <c r="BZ164" s="346"/>
      <c r="CA164" s="346"/>
      <c r="CB164" s="346"/>
      <c r="CC164" s="346"/>
      <c r="CD164" s="346"/>
      <c r="CE164" s="346"/>
      <c r="CF164" s="346"/>
      <c r="CG164" s="346"/>
      <c r="CH164" s="346"/>
      <c r="CI164" s="347"/>
      <c r="CJ164" s="222">
        <v>7020.6</v>
      </c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4"/>
      <c r="CZ164" s="91">
        <f>SUM(CJ164)</f>
        <v>7020.6</v>
      </c>
    </row>
    <row r="165" spans="1:104" s="32" customFormat="1" ht="25.5" customHeight="1">
      <c r="A165" s="368" t="s">
        <v>262</v>
      </c>
      <c r="B165" s="369"/>
      <c r="C165" s="369"/>
      <c r="D165" s="369"/>
      <c r="E165" s="369"/>
      <c r="F165" s="369"/>
      <c r="G165" s="369"/>
      <c r="H165" s="342" t="s">
        <v>306</v>
      </c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4"/>
      <c r="BD165" s="404" t="s">
        <v>300</v>
      </c>
      <c r="BE165" s="405"/>
      <c r="BF165" s="405"/>
      <c r="BG165" s="405"/>
      <c r="BH165" s="405"/>
      <c r="BI165" s="405"/>
      <c r="BJ165" s="405"/>
      <c r="BK165" s="405"/>
      <c r="BL165" s="405"/>
      <c r="BM165" s="405"/>
      <c r="BN165" s="405"/>
      <c r="BO165" s="405"/>
      <c r="BP165" s="405"/>
      <c r="BQ165" s="405"/>
      <c r="BR165" s="405"/>
      <c r="BS165" s="406"/>
      <c r="BT165" s="345">
        <v>1</v>
      </c>
      <c r="BU165" s="346"/>
      <c r="BV165" s="346"/>
      <c r="BW165" s="346"/>
      <c r="BX165" s="346"/>
      <c r="BY165" s="346"/>
      <c r="BZ165" s="346"/>
      <c r="CA165" s="346"/>
      <c r="CB165" s="346"/>
      <c r="CC165" s="346"/>
      <c r="CD165" s="346"/>
      <c r="CE165" s="346"/>
      <c r="CF165" s="346"/>
      <c r="CG165" s="346"/>
      <c r="CH165" s="346"/>
      <c r="CI165" s="347"/>
      <c r="CJ165" s="222">
        <v>10225</v>
      </c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4"/>
      <c r="CZ165" s="91">
        <f>SUM(CJ165)</f>
        <v>10225</v>
      </c>
    </row>
    <row r="166" spans="1:104" s="32" customFormat="1" ht="25.5" customHeight="1">
      <c r="A166" s="368" t="s">
        <v>263</v>
      </c>
      <c r="B166" s="369"/>
      <c r="C166" s="369"/>
      <c r="D166" s="369"/>
      <c r="E166" s="369"/>
      <c r="F166" s="369"/>
      <c r="G166" s="369"/>
      <c r="H166" s="342" t="s">
        <v>307</v>
      </c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/>
      <c r="BB166" s="343"/>
      <c r="BC166" s="344"/>
      <c r="BD166" s="404" t="s">
        <v>300</v>
      </c>
      <c r="BE166" s="405"/>
      <c r="BF166" s="405"/>
      <c r="BG166" s="405"/>
      <c r="BH166" s="405"/>
      <c r="BI166" s="405"/>
      <c r="BJ166" s="405"/>
      <c r="BK166" s="405"/>
      <c r="BL166" s="405"/>
      <c r="BM166" s="405"/>
      <c r="BN166" s="405"/>
      <c r="BO166" s="405"/>
      <c r="BP166" s="405"/>
      <c r="BQ166" s="405"/>
      <c r="BR166" s="405"/>
      <c r="BS166" s="406"/>
      <c r="BT166" s="345">
        <v>1</v>
      </c>
      <c r="BU166" s="346"/>
      <c r="BV166" s="346"/>
      <c r="BW166" s="346"/>
      <c r="BX166" s="346"/>
      <c r="BY166" s="346"/>
      <c r="BZ166" s="346"/>
      <c r="CA166" s="346"/>
      <c r="CB166" s="346"/>
      <c r="CC166" s="346"/>
      <c r="CD166" s="346"/>
      <c r="CE166" s="346"/>
      <c r="CF166" s="346"/>
      <c r="CG166" s="346"/>
      <c r="CH166" s="346"/>
      <c r="CI166" s="347"/>
      <c r="CJ166" s="222">
        <v>8700</v>
      </c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4"/>
      <c r="CZ166" s="91">
        <f t="shared" si="1"/>
        <v>8700</v>
      </c>
    </row>
    <row r="167" spans="1:104" s="32" customFormat="1" ht="29.25" customHeight="1">
      <c r="A167" s="394" t="s">
        <v>264</v>
      </c>
      <c r="B167" s="357"/>
      <c r="C167" s="357"/>
      <c r="D167" s="357"/>
      <c r="E167" s="357"/>
      <c r="F167" s="357"/>
      <c r="G167" s="395"/>
      <c r="H167" s="342" t="s">
        <v>308</v>
      </c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  <c r="AY167" s="343"/>
      <c r="AZ167" s="343"/>
      <c r="BA167" s="343"/>
      <c r="BB167" s="343"/>
      <c r="BC167" s="344"/>
      <c r="BD167" s="404" t="s">
        <v>300</v>
      </c>
      <c r="BE167" s="405"/>
      <c r="BF167" s="405"/>
      <c r="BG167" s="405"/>
      <c r="BH167" s="405"/>
      <c r="BI167" s="405"/>
      <c r="BJ167" s="405"/>
      <c r="BK167" s="405"/>
      <c r="BL167" s="405"/>
      <c r="BM167" s="405"/>
      <c r="BN167" s="405"/>
      <c r="BO167" s="405"/>
      <c r="BP167" s="405"/>
      <c r="BQ167" s="405"/>
      <c r="BR167" s="405"/>
      <c r="BS167" s="406"/>
      <c r="BT167" s="345">
        <v>1</v>
      </c>
      <c r="BU167" s="346"/>
      <c r="BV167" s="346"/>
      <c r="BW167" s="346"/>
      <c r="BX167" s="346"/>
      <c r="BY167" s="346"/>
      <c r="BZ167" s="346"/>
      <c r="CA167" s="346"/>
      <c r="CB167" s="346"/>
      <c r="CC167" s="346"/>
      <c r="CD167" s="346"/>
      <c r="CE167" s="346"/>
      <c r="CF167" s="346"/>
      <c r="CG167" s="346"/>
      <c r="CH167" s="346"/>
      <c r="CI167" s="347"/>
      <c r="CJ167" s="222">
        <v>2180</v>
      </c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4"/>
      <c r="CZ167" s="91">
        <f>SUM(CJ167)</f>
        <v>2180</v>
      </c>
    </row>
    <row r="168" spans="1:104" s="32" customFormat="1" ht="24" customHeight="1">
      <c r="A168" s="394" t="s">
        <v>79</v>
      </c>
      <c r="B168" s="357"/>
      <c r="C168" s="357"/>
      <c r="D168" s="357"/>
      <c r="E168" s="357"/>
      <c r="F168" s="357"/>
      <c r="G168" s="395"/>
      <c r="H168" s="342" t="s">
        <v>397</v>
      </c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  <c r="AY168" s="343"/>
      <c r="AZ168" s="343"/>
      <c r="BA168" s="343"/>
      <c r="BB168" s="343"/>
      <c r="BC168" s="344"/>
      <c r="BD168" s="404" t="s">
        <v>300</v>
      </c>
      <c r="BE168" s="405"/>
      <c r="BF168" s="405"/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6"/>
      <c r="BT168" s="345">
        <v>1</v>
      </c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9"/>
      <c r="CJ168" s="222">
        <v>178676</v>
      </c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4"/>
      <c r="CZ168" s="97"/>
    </row>
    <row r="169" spans="1:104" s="32" customFormat="1" ht="0.75" customHeight="1" hidden="1">
      <c r="A169" s="394" t="s">
        <v>267</v>
      </c>
      <c r="B169" s="357"/>
      <c r="C169" s="357"/>
      <c r="D169" s="357"/>
      <c r="E169" s="357"/>
      <c r="F169" s="357"/>
      <c r="G169" s="395"/>
      <c r="H169" s="342" t="s">
        <v>334</v>
      </c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4"/>
      <c r="BD169" s="404" t="s">
        <v>300</v>
      </c>
      <c r="BE169" s="405"/>
      <c r="BF169" s="405"/>
      <c r="BG169" s="405"/>
      <c r="BH169" s="405"/>
      <c r="BI169" s="405"/>
      <c r="BJ169" s="405"/>
      <c r="BK169" s="405"/>
      <c r="BL169" s="405"/>
      <c r="BM169" s="405"/>
      <c r="BN169" s="405"/>
      <c r="BO169" s="405"/>
      <c r="BP169" s="405"/>
      <c r="BQ169" s="405"/>
      <c r="BR169" s="405"/>
      <c r="BS169" s="406"/>
      <c r="BT169" s="94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>
        <v>1</v>
      </c>
      <c r="CE169" s="95"/>
      <c r="CF169" s="95"/>
      <c r="CG169" s="95"/>
      <c r="CH169" s="95"/>
      <c r="CI169" s="96"/>
      <c r="CJ169" s="222">
        <v>0</v>
      </c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4"/>
      <c r="CZ169" s="97"/>
    </row>
    <row r="170" spans="1:109" s="32" customFormat="1" ht="14.25" customHeight="1" thickBot="1">
      <c r="A170" s="370"/>
      <c r="B170" s="371"/>
      <c r="C170" s="371"/>
      <c r="D170" s="371"/>
      <c r="E170" s="371"/>
      <c r="F170" s="371"/>
      <c r="G170" s="372"/>
      <c r="H170" s="373" t="s">
        <v>291</v>
      </c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5"/>
      <c r="BD170" s="376"/>
      <c r="BE170" s="377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 s="377"/>
      <c r="BP170" s="377"/>
      <c r="BQ170" s="377"/>
      <c r="BR170" s="377"/>
      <c r="BS170" s="378"/>
      <c r="BT170" s="376"/>
      <c r="BU170" s="377"/>
      <c r="BV170" s="377"/>
      <c r="BW170" s="377"/>
      <c r="BX170" s="377"/>
      <c r="BY170" s="377"/>
      <c r="BZ170" s="377"/>
      <c r="CA170" s="377"/>
      <c r="CB170" s="377"/>
      <c r="CC170" s="377"/>
      <c r="CD170" s="377"/>
      <c r="CE170" s="377"/>
      <c r="CF170" s="377"/>
      <c r="CG170" s="377"/>
      <c r="CH170" s="377"/>
      <c r="CI170" s="378"/>
      <c r="CJ170" s="339">
        <f>CJ158+CJ159+CJ161+CJ162+CJ163+CJ164+CJ165+CJ166+CJ167+CJ168</f>
        <v>310647.4</v>
      </c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79"/>
      <c r="CZ170" s="98">
        <f>SUM(CJ170)</f>
        <v>310647.4</v>
      </c>
      <c r="DE170" s="86"/>
    </row>
    <row r="171" spans="1:104" s="32" customFormat="1" ht="14.25" customHeight="1" hidden="1">
      <c r="A171" s="80"/>
      <c r="B171" s="80"/>
      <c r="C171" s="80"/>
      <c r="D171" s="80"/>
      <c r="E171" s="80"/>
      <c r="F171" s="80"/>
      <c r="G171" s="80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3"/>
    </row>
    <row r="172" spans="1:104" s="29" customFormat="1" ht="16.5" customHeight="1">
      <c r="A172" s="330" t="s">
        <v>407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330"/>
      <c r="BD172" s="330"/>
      <c r="BE172" s="330"/>
      <c r="BF172" s="330"/>
      <c r="BG172" s="330"/>
      <c r="BH172" s="330"/>
      <c r="BI172" s="330"/>
      <c r="BJ172" s="330"/>
      <c r="BK172" s="330"/>
      <c r="BL172" s="330"/>
      <c r="BM172" s="330"/>
      <c r="BN172" s="330"/>
      <c r="BO172" s="330"/>
      <c r="BP172" s="330"/>
      <c r="BQ172" s="330"/>
      <c r="BR172" s="330"/>
      <c r="BS172" s="330"/>
      <c r="BT172" s="330"/>
      <c r="BU172" s="330"/>
      <c r="BV172" s="330"/>
      <c r="BW172" s="330"/>
      <c r="BX172" s="330"/>
      <c r="BY172" s="330"/>
      <c r="BZ172" s="330"/>
      <c r="CA172" s="330"/>
      <c r="CB172" s="330"/>
      <c r="CC172" s="330"/>
      <c r="CD172" s="330"/>
      <c r="CE172" s="330"/>
      <c r="CF172" s="330"/>
      <c r="CG172" s="330"/>
      <c r="CH172" s="330"/>
      <c r="CI172" s="330"/>
      <c r="CJ172" s="330"/>
      <c r="CK172" s="330"/>
      <c r="CL172" s="330"/>
      <c r="CM172" s="330"/>
      <c r="CN172" s="330"/>
      <c r="CO172" s="330"/>
      <c r="CP172" s="330"/>
      <c r="CQ172" s="330"/>
      <c r="CR172" s="330"/>
      <c r="CS172" s="330"/>
      <c r="CT172" s="330"/>
      <c r="CU172" s="330"/>
      <c r="CV172" s="330"/>
      <c r="CW172" s="330"/>
      <c r="CX172" s="330"/>
      <c r="CY172" s="330"/>
      <c r="CZ172" s="330"/>
    </row>
    <row r="173" spans="1:104" s="29" customFormat="1" ht="14.25" customHeight="1" hidden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</row>
    <row r="174" spans="1:131" ht="12.75" customHeight="1">
      <c r="A174" s="330" t="s">
        <v>131</v>
      </c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87" t="s">
        <v>345</v>
      </c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387"/>
      <c r="BD174" s="387"/>
      <c r="BE174" s="387"/>
      <c r="BF174" s="387"/>
      <c r="BG174" s="387"/>
      <c r="BH174" s="387"/>
      <c r="BI174" s="387"/>
      <c r="BJ174" s="387"/>
      <c r="BK174" s="387"/>
      <c r="BL174" s="387"/>
      <c r="BM174" s="387"/>
      <c r="BN174" s="387"/>
      <c r="BO174" s="387"/>
      <c r="BP174" s="387"/>
      <c r="BQ174" s="387"/>
      <c r="BR174" s="387"/>
      <c r="BS174" s="387"/>
      <c r="BT174" s="387"/>
      <c r="BU174" s="387"/>
      <c r="BV174" s="387"/>
      <c r="BW174" s="387"/>
      <c r="BX174" s="387"/>
      <c r="BY174" s="387"/>
      <c r="BZ174" s="387"/>
      <c r="CA174" s="387"/>
      <c r="CB174" s="387"/>
      <c r="CC174" s="387"/>
      <c r="CD174" s="387"/>
      <c r="CE174" s="387"/>
      <c r="CF174" s="387"/>
      <c r="CG174" s="387"/>
      <c r="CH174" s="387"/>
      <c r="CI174" s="387"/>
      <c r="CJ174" s="387"/>
      <c r="CK174" s="387"/>
      <c r="CL174" s="387"/>
      <c r="CM174" s="387"/>
      <c r="CN174" s="387"/>
      <c r="CO174" s="387"/>
      <c r="CP174" s="387"/>
      <c r="CQ174" s="387"/>
      <c r="CR174" s="387"/>
      <c r="CS174" s="387"/>
      <c r="CT174" s="387"/>
      <c r="CU174" s="387"/>
      <c r="CV174" s="387"/>
      <c r="CW174" s="387"/>
      <c r="CX174" s="387"/>
      <c r="CY174" s="387"/>
      <c r="CZ174" s="100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</row>
    <row r="175" spans="42:131" ht="15" customHeight="1" hidden="1"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</row>
    <row r="176" spans="1:104" ht="0.75" customHeight="1" thickBot="1">
      <c r="A176" s="548" t="s">
        <v>277</v>
      </c>
      <c r="B176" s="548"/>
      <c r="C176" s="548"/>
      <c r="D176" s="548"/>
      <c r="E176" s="548"/>
      <c r="F176" s="548"/>
      <c r="G176" s="548"/>
      <c r="H176" s="548"/>
      <c r="I176" s="548"/>
      <c r="J176" s="548"/>
      <c r="K176" s="548"/>
      <c r="L176" s="548"/>
      <c r="M176" s="548"/>
      <c r="N176" s="548"/>
      <c r="O176" s="548"/>
      <c r="P176" s="548"/>
      <c r="Q176" s="548"/>
      <c r="R176" s="548"/>
      <c r="S176" s="548"/>
      <c r="T176" s="548"/>
      <c r="U176" s="548"/>
      <c r="V176" s="548"/>
      <c r="W176" s="548"/>
      <c r="X176" s="548"/>
      <c r="Y176" s="548"/>
      <c r="Z176" s="548"/>
      <c r="AA176" s="548"/>
      <c r="AB176" s="548"/>
      <c r="AC176" s="54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</row>
    <row r="177" spans="1:104" ht="30" customHeight="1">
      <c r="A177" s="381" t="s">
        <v>133</v>
      </c>
      <c r="B177" s="382"/>
      <c r="C177" s="382"/>
      <c r="D177" s="382"/>
      <c r="E177" s="382"/>
      <c r="F177" s="382"/>
      <c r="G177" s="383"/>
      <c r="H177" s="360" t="s">
        <v>44</v>
      </c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7"/>
      <c r="BT177" s="384" t="s">
        <v>63</v>
      </c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3"/>
      <c r="CJ177" s="360" t="s">
        <v>179</v>
      </c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2"/>
    </row>
    <row r="178" spans="1:104" s="24" customFormat="1" ht="12.75" customHeight="1">
      <c r="A178" s="385">
        <v>1</v>
      </c>
      <c r="B178" s="386"/>
      <c r="C178" s="386"/>
      <c r="D178" s="386"/>
      <c r="E178" s="386"/>
      <c r="F178" s="386"/>
      <c r="G178" s="386"/>
      <c r="H178" s="363">
        <v>2</v>
      </c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5"/>
      <c r="BT178" s="386">
        <v>3</v>
      </c>
      <c r="BU178" s="386"/>
      <c r="BV178" s="386"/>
      <c r="BW178" s="386"/>
      <c r="BX178" s="386"/>
      <c r="BY178" s="386"/>
      <c r="BZ178" s="386"/>
      <c r="CA178" s="386"/>
      <c r="CB178" s="386"/>
      <c r="CC178" s="386"/>
      <c r="CD178" s="386"/>
      <c r="CE178" s="386"/>
      <c r="CF178" s="386"/>
      <c r="CG178" s="386"/>
      <c r="CH178" s="386"/>
      <c r="CI178" s="386"/>
      <c r="CJ178" s="363">
        <v>4</v>
      </c>
      <c r="CK178" s="364"/>
      <c r="CL178" s="364"/>
      <c r="CM178" s="364"/>
      <c r="CN178" s="364"/>
      <c r="CO178" s="364"/>
      <c r="CP178" s="364"/>
      <c r="CQ178" s="364"/>
      <c r="CR178" s="364"/>
      <c r="CS178" s="364"/>
      <c r="CT178" s="364"/>
      <c r="CU178" s="364"/>
      <c r="CV178" s="364"/>
      <c r="CW178" s="364"/>
      <c r="CX178" s="364"/>
      <c r="CY178" s="364"/>
      <c r="CZ178" s="366"/>
    </row>
    <row r="179" spans="1:104" ht="15" customHeight="1">
      <c r="A179" s="368" t="s">
        <v>147</v>
      </c>
      <c r="B179" s="369"/>
      <c r="C179" s="369"/>
      <c r="D179" s="369"/>
      <c r="E179" s="369"/>
      <c r="F179" s="369"/>
      <c r="G179" s="369"/>
      <c r="H179" s="342" t="s">
        <v>309</v>
      </c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/>
      <c r="BC179" s="343"/>
      <c r="BD179" s="343"/>
      <c r="BE179" s="343"/>
      <c r="BF179" s="343"/>
      <c r="BG179" s="343"/>
      <c r="BH179" s="343"/>
      <c r="BI179" s="343"/>
      <c r="BJ179" s="343"/>
      <c r="BK179" s="343"/>
      <c r="BL179" s="343"/>
      <c r="BM179" s="343"/>
      <c r="BN179" s="343"/>
      <c r="BO179" s="343"/>
      <c r="BP179" s="343"/>
      <c r="BQ179" s="343"/>
      <c r="BR179" s="343"/>
      <c r="BS179" s="344"/>
      <c r="BT179" s="345">
        <v>1</v>
      </c>
      <c r="BU179" s="346"/>
      <c r="BV179" s="346"/>
      <c r="BW179" s="346"/>
      <c r="BX179" s="346"/>
      <c r="BY179" s="346"/>
      <c r="BZ179" s="346"/>
      <c r="CA179" s="346"/>
      <c r="CB179" s="346"/>
      <c r="CC179" s="346"/>
      <c r="CD179" s="346"/>
      <c r="CE179" s="346"/>
      <c r="CF179" s="346"/>
      <c r="CG179" s="346"/>
      <c r="CH179" s="346"/>
      <c r="CI179" s="347"/>
      <c r="CJ179" s="222">
        <v>23760</v>
      </c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351"/>
    </row>
    <row r="180" spans="1:104" ht="24.75" customHeight="1">
      <c r="A180" s="394" t="s">
        <v>151</v>
      </c>
      <c r="B180" s="357"/>
      <c r="C180" s="357"/>
      <c r="D180" s="357"/>
      <c r="E180" s="357"/>
      <c r="F180" s="357"/>
      <c r="G180" s="395"/>
      <c r="H180" s="342" t="s">
        <v>369</v>
      </c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343"/>
      <c r="BF180" s="343"/>
      <c r="BG180" s="343"/>
      <c r="BH180" s="343"/>
      <c r="BI180" s="343"/>
      <c r="BJ180" s="343"/>
      <c r="BK180" s="343"/>
      <c r="BL180" s="343"/>
      <c r="BM180" s="343"/>
      <c r="BN180" s="343"/>
      <c r="BO180" s="343"/>
      <c r="BP180" s="343"/>
      <c r="BQ180" s="343"/>
      <c r="BR180" s="343"/>
      <c r="BS180" s="344"/>
      <c r="BT180" s="402">
        <v>1</v>
      </c>
      <c r="BU180" s="402"/>
      <c r="BV180" s="402"/>
      <c r="BW180" s="402"/>
      <c r="BX180" s="402"/>
      <c r="BY180" s="402"/>
      <c r="BZ180" s="402"/>
      <c r="CA180" s="402"/>
      <c r="CB180" s="402"/>
      <c r="CC180" s="402"/>
      <c r="CD180" s="402"/>
      <c r="CE180" s="402"/>
      <c r="CF180" s="402"/>
      <c r="CG180" s="402"/>
      <c r="CH180" s="402"/>
      <c r="CI180" s="402"/>
      <c r="CJ180" s="222">
        <v>2000</v>
      </c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351"/>
    </row>
    <row r="181" spans="1:104" ht="15" customHeight="1">
      <c r="A181" s="394" t="s">
        <v>157</v>
      </c>
      <c r="B181" s="357"/>
      <c r="C181" s="357"/>
      <c r="D181" s="357"/>
      <c r="E181" s="357"/>
      <c r="F181" s="357"/>
      <c r="G181" s="395"/>
      <c r="H181" s="342" t="s">
        <v>310</v>
      </c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  <c r="BJ181" s="343"/>
      <c r="BK181" s="343"/>
      <c r="BL181" s="343"/>
      <c r="BM181" s="343"/>
      <c r="BN181" s="343"/>
      <c r="BO181" s="343"/>
      <c r="BP181" s="343"/>
      <c r="BQ181" s="343"/>
      <c r="BR181" s="343"/>
      <c r="BS181" s="344"/>
      <c r="BT181" s="345">
        <v>1</v>
      </c>
      <c r="BU181" s="346"/>
      <c r="BV181" s="346"/>
      <c r="BW181" s="346"/>
      <c r="BX181" s="346"/>
      <c r="BY181" s="346"/>
      <c r="BZ181" s="346"/>
      <c r="CA181" s="346"/>
      <c r="CB181" s="346"/>
      <c r="CC181" s="346"/>
      <c r="CD181" s="346"/>
      <c r="CE181" s="346"/>
      <c r="CF181" s="346"/>
      <c r="CG181" s="346"/>
      <c r="CH181" s="346"/>
      <c r="CI181" s="347"/>
      <c r="CJ181" s="222">
        <v>2800</v>
      </c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4"/>
      <c r="CZ181" s="91">
        <f aca="true" t="shared" si="2" ref="CZ181:CZ188">SUM(CJ181)</f>
        <v>2800</v>
      </c>
    </row>
    <row r="182" spans="1:104" ht="15" customHeight="1" hidden="1">
      <c r="A182" s="394"/>
      <c r="B182" s="357"/>
      <c r="C182" s="357"/>
      <c r="D182" s="357"/>
      <c r="E182" s="357"/>
      <c r="F182" s="357"/>
      <c r="G182" s="395"/>
      <c r="H182" s="342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  <c r="AY182" s="343"/>
      <c r="AZ182" s="343"/>
      <c r="BA182" s="343"/>
      <c r="BB182" s="343"/>
      <c r="BC182" s="343"/>
      <c r="BD182" s="343"/>
      <c r="BE182" s="343"/>
      <c r="BF182" s="343"/>
      <c r="BG182" s="343"/>
      <c r="BH182" s="343"/>
      <c r="BI182" s="343"/>
      <c r="BJ182" s="343"/>
      <c r="BK182" s="343"/>
      <c r="BL182" s="343"/>
      <c r="BM182" s="343"/>
      <c r="BN182" s="343"/>
      <c r="BO182" s="343"/>
      <c r="BP182" s="343"/>
      <c r="BQ182" s="343"/>
      <c r="BR182" s="343"/>
      <c r="BS182" s="344"/>
      <c r="BT182" s="345"/>
      <c r="BU182" s="346"/>
      <c r="BV182" s="346"/>
      <c r="BW182" s="346"/>
      <c r="BX182" s="346"/>
      <c r="BY182" s="346"/>
      <c r="BZ182" s="346"/>
      <c r="CA182" s="346"/>
      <c r="CB182" s="346"/>
      <c r="CC182" s="346"/>
      <c r="CD182" s="346"/>
      <c r="CE182" s="346"/>
      <c r="CF182" s="346"/>
      <c r="CG182" s="346"/>
      <c r="CH182" s="346"/>
      <c r="CI182" s="347"/>
      <c r="CJ182" s="222"/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4"/>
      <c r="CZ182" s="91">
        <f t="shared" si="2"/>
        <v>0</v>
      </c>
    </row>
    <row r="183" spans="1:104" ht="23.25" customHeight="1">
      <c r="A183" s="394" t="s">
        <v>259</v>
      </c>
      <c r="B183" s="357"/>
      <c r="C183" s="357"/>
      <c r="D183" s="357"/>
      <c r="E183" s="357"/>
      <c r="F183" s="357"/>
      <c r="G183" s="395"/>
      <c r="H183" s="342" t="s">
        <v>312</v>
      </c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343"/>
      <c r="BI183" s="343"/>
      <c r="BJ183" s="343"/>
      <c r="BK183" s="343"/>
      <c r="BL183" s="343"/>
      <c r="BM183" s="343"/>
      <c r="BN183" s="343"/>
      <c r="BO183" s="343"/>
      <c r="BP183" s="343"/>
      <c r="BQ183" s="343"/>
      <c r="BR183" s="343"/>
      <c r="BS183" s="344"/>
      <c r="BT183" s="345">
        <v>1</v>
      </c>
      <c r="BU183" s="346"/>
      <c r="BV183" s="346"/>
      <c r="BW183" s="346"/>
      <c r="BX183" s="346"/>
      <c r="BY183" s="346"/>
      <c r="BZ183" s="346"/>
      <c r="CA183" s="346"/>
      <c r="CB183" s="346"/>
      <c r="CC183" s="346"/>
      <c r="CD183" s="346"/>
      <c r="CE183" s="346"/>
      <c r="CF183" s="346"/>
      <c r="CG183" s="346"/>
      <c r="CH183" s="346"/>
      <c r="CI183" s="347"/>
      <c r="CJ183" s="222">
        <v>405</v>
      </c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4"/>
      <c r="CZ183" s="91">
        <f t="shared" si="2"/>
        <v>405</v>
      </c>
    </row>
    <row r="184" spans="1:104" ht="30" customHeight="1">
      <c r="A184" s="394" t="s">
        <v>260</v>
      </c>
      <c r="B184" s="357"/>
      <c r="C184" s="357"/>
      <c r="D184" s="357"/>
      <c r="E184" s="357"/>
      <c r="F184" s="357"/>
      <c r="G184" s="395"/>
      <c r="H184" s="342" t="s">
        <v>416</v>
      </c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43"/>
      <c r="BF184" s="343"/>
      <c r="BG184" s="343"/>
      <c r="BH184" s="343"/>
      <c r="BI184" s="343"/>
      <c r="BJ184" s="343"/>
      <c r="BK184" s="343"/>
      <c r="BL184" s="343"/>
      <c r="BM184" s="343"/>
      <c r="BN184" s="343"/>
      <c r="BO184" s="343"/>
      <c r="BP184" s="343"/>
      <c r="BQ184" s="343"/>
      <c r="BR184" s="343"/>
      <c r="BS184" s="344"/>
      <c r="BT184" s="345">
        <v>1</v>
      </c>
      <c r="BU184" s="346"/>
      <c r="BV184" s="346"/>
      <c r="BW184" s="346"/>
      <c r="BX184" s="346"/>
      <c r="BY184" s="346"/>
      <c r="BZ184" s="346"/>
      <c r="CA184" s="346"/>
      <c r="CB184" s="346"/>
      <c r="CC184" s="346"/>
      <c r="CD184" s="346"/>
      <c r="CE184" s="346"/>
      <c r="CF184" s="346"/>
      <c r="CG184" s="346"/>
      <c r="CH184" s="346"/>
      <c r="CI184" s="347"/>
      <c r="CJ184" s="222">
        <v>14090</v>
      </c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4"/>
      <c r="CZ184" s="91">
        <f t="shared" si="2"/>
        <v>14090</v>
      </c>
    </row>
    <row r="185" spans="1:104" ht="29.25" customHeight="1">
      <c r="A185" s="394" t="s">
        <v>261</v>
      </c>
      <c r="B185" s="357"/>
      <c r="C185" s="357"/>
      <c r="D185" s="357"/>
      <c r="E185" s="357"/>
      <c r="F185" s="357"/>
      <c r="G185" s="395"/>
      <c r="H185" s="342" t="s">
        <v>314</v>
      </c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43"/>
      <c r="BF185" s="343"/>
      <c r="BG185" s="343"/>
      <c r="BH185" s="343"/>
      <c r="BI185" s="343"/>
      <c r="BJ185" s="343"/>
      <c r="BK185" s="343"/>
      <c r="BL185" s="343"/>
      <c r="BM185" s="343"/>
      <c r="BN185" s="343"/>
      <c r="BO185" s="343"/>
      <c r="BP185" s="343"/>
      <c r="BQ185" s="343"/>
      <c r="BR185" s="343"/>
      <c r="BS185" s="344"/>
      <c r="BT185" s="345">
        <v>1</v>
      </c>
      <c r="BU185" s="346"/>
      <c r="BV185" s="346"/>
      <c r="BW185" s="346"/>
      <c r="BX185" s="346"/>
      <c r="BY185" s="346"/>
      <c r="BZ185" s="346"/>
      <c r="CA185" s="346"/>
      <c r="CB185" s="346"/>
      <c r="CC185" s="346"/>
      <c r="CD185" s="346"/>
      <c r="CE185" s="346"/>
      <c r="CF185" s="346"/>
      <c r="CG185" s="346"/>
      <c r="CH185" s="346"/>
      <c r="CI185" s="347"/>
      <c r="CJ185" s="222">
        <v>166578</v>
      </c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4"/>
      <c r="CZ185" s="91">
        <f t="shared" si="2"/>
        <v>166578</v>
      </c>
    </row>
    <row r="186" spans="1:104" ht="30" customHeight="1" hidden="1">
      <c r="A186" s="394" t="s">
        <v>262</v>
      </c>
      <c r="B186" s="357"/>
      <c r="C186" s="357"/>
      <c r="D186" s="357"/>
      <c r="E186" s="357"/>
      <c r="F186" s="357"/>
      <c r="G186" s="395"/>
      <c r="H186" s="342" t="s">
        <v>315</v>
      </c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  <c r="AY186" s="343"/>
      <c r="AZ186" s="343"/>
      <c r="BA186" s="343"/>
      <c r="BB186" s="343"/>
      <c r="BC186" s="343"/>
      <c r="BD186" s="343"/>
      <c r="BE186" s="343"/>
      <c r="BF186" s="343"/>
      <c r="BG186" s="343"/>
      <c r="BH186" s="343"/>
      <c r="BI186" s="343"/>
      <c r="BJ186" s="343"/>
      <c r="BK186" s="343"/>
      <c r="BL186" s="343"/>
      <c r="BM186" s="343"/>
      <c r="BN186" s="343"/>
      <c r="BO186" s="343"/>
      <c r="BP186" s="343"/>
      <c r="BQ186" s="343"/>
      <c r="BR186" s="343"/>
      <c r="BS186" s="344"/>
      <c r="BT186" s="345">
        <v>1</v>
      </c>
      <c r="BU186" s="346"/>
      <c r="BV186" s="346"/>
      <c r="BW186" s="346"/>
      <c r="BX186" s="346"/>
      <c r="BY186" s="346"/>
      <c r="BZ186" s="346"/>
      <c r="CA186" s="346"/>
      <c r="CB186" s="346"/>
      <c r="CC186" s="346"/>
      <c r="CD186" s="346"/>
      <c r="CE186" s="346"/>
      <c r="CF186" s="346"/>
      <c r="CG186" s="346"/>
      <c r="CH186" s="346"/>
      <c r="CI186" s="347"/>
      <c r="CJ186" s="222">
        <v>11470</v>
      </c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4"/>
      <c r="CZ186" s="91">
        <f t="shared" si="2"/>
        <v>11470</v>
      </c>
    </row>
    <row r="187" spans="1:104" ht="15" customHeight="1">
      <c r="A187" s="394" t="s">
        <v>262</v>
      </c>
      <c r="B187" s="357"/>
      <c r="C187" s="357"/>
      <c r="D187" s="357"/>
      <c r="E187" s="357"/>
      <c r="F187" s="357"/>
      <c r="G187" s="395"/>
      <c r="H187" s="342" t="s">
        <v>368</v>
      </c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343"/>
      <c r="BF187" s="343"/>
      <c r="BG187" s="343"/>
      <c r="BH187" s="343"/>
      <c r="BI187" s="343"/>
      <c r="BJ187" s="343"/>
      <c r="BK187" s="343"/>
      <c r="BL187" s="343"/>
      <c r="BM187" s="343"/>
      <c r="BN187" s="343"/>
      <c r="BO187" s="343"/>
      <c r="BP187" s="343"/>
      <c r="BQ187" s="343"/>
      <c r="BR187" s="343"/>
      <c r="BS187" s="344"/>
      <c r="BT187" s="345">
        <v>1</v>
      </c>
      <c r="BU187" s="346"/>
      <c r="BV187" s="346"/>
      <c r="BW187" s="346"/>
      <c r="BX187" s="346"/>
      <c r="BY187" s="346"/>
      <c r="BZ187" s="346"/>
      <c r="CA187" s="346"/>
      <c r="CB187" s="346"/>
      <c r="CC187" s="346"/>
      <c r="CD187" s="346"/>
      <c r="CE187" s="346"/>
      <c r="CF187" s="346"/>
      <c r="CG187" s="346"/>
      <c r="CH187" s="346"/>
      <c r="CI187" s="347"/>
      <c r="CJ187" s="222">
        <v>33816</v>
      </c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4"/>
      <c r="CZ187" s="97">
        <f t="shared" si="2"/>
        <v>33816</v>
      </c>
    </row>
    <row r="188" spans="1:104" ht="15" customHeight="1" thickBot="1">
      <c r="A188" s="370"/>
      <c r="B188" s="371"/>
      <c r="C188" s="371"/>
      <c r="D188" s="371"/>
      <c r="E188" s="371"/>
      <c r="F188" s="371"/>
      <c r="G188" s="372"/>
      <c r="H188" s="373" t="s">
        <v>280</v>
      </c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  <c r="AZ188" s="374"/>
      <c r="BA188" s="374"/>
      <c r="BB188" s="374"/>
      <c r="BC188" s="374"/>
      <c r="BD188" s="374"/>
      <c r="BE188" s="374"/>
      <c r="BF188" s="374"/>
      <c r="BG188" s="374"/>
      <c r="BH188" s="374"/>
      <c r="BI188" s="374"/>
      <c r="BJ188" s="374"/>
      <c r="BK188" s="374"/>
      <c r="BL188" s="374"/>
      <c r="BM188" s="374"/>
      <c r="BN188" s="374"/>
      <c r="BO188" s="374"/>
      <c r="BP188" s="374"/>
      <c r="BQ188" s="374"/>
      <c r="BR188" s="374"/>
      <c r="BS188" s="375"/>
      <c r="BT188" s="376" t="s">
        <v>124</v>
      </c>
      <c r="BU188" s="377"/>
      <c r="BV188" s="377"/>
      <c r="BW188" s="377"/>
      <c r="BX188" s="377"/>
      <c r="BY188" s="377"/>
      <c r="BZ188" s="377"/>
      <c r="CA188" s="377"/>
      <c r="CB188" s="377"/>
      <c r="CC188" s="377"/>
      <c r="CD188" s="377"/>
      <c r="CE188" s="377"/>
      <c r="CF188" s="377"/>
      <c r="CG188" s="377"/>
      <c r="CH188" s="377"/>
      <c r="CI188" s="378"/>
      <c r="CJ188" s="339">
        <f>CJ179+CJ180+CJ181+CJ183+CJ184+CJ185+CJ187</f>
        <v>243449</v>
      </c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79"/>
      <c r="CZ188" s="98">
        <f t="shared" si="2"/>
        <v>243449</v>
      </c>
    </row>
    <row r="189" spans="1:104" ht="0.75" customHeight="1">
      <c r="A189" s="551"/>
      <c r="B189" s="552"/>
      <c r="C189" s="552"/>
      <c r="D189" s="552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  <c r="P189" s="552"/>
      <c r="Q189" s="552"/>
      <c r="R189" s="552"/>
      <c r="S189" s="552"/>
      <c r="T189" s="552"/>
      <c r="U189" s="552"/>
      <c r="V189" s="552"/>
      <c r="W189" s="552"/>
      <c r="X189" s="552"/>
      <c r="Y189" s="552"/>
      <c r="Z189" s="552"/>
      <c r="AA189" s="552"/>
      <c r="AB189" s="552"/>
      <c r="AC189" s="552"/>
      <c r="AD189" s="552"/>
      <c r="AE189" s="552"/>
      <c r="AF189" s="552"/>
      <c r="AG189" s="552"/>
      <c r="AH189" s="552"/>
      <c r="AI189" s="552"/>
      <c r="AJ189" s="552"/>
      <c r="AK189" s="552"/>
      <c r="AL189" s="552"/>
      <c r="AM189" s="552"/>
      <c r="AN189" s="552"/>
      <c r="AO189" s="552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3"/>
    </row>
    <row r="190" spans="1:104" ht="15" customHeight="1">
      <c r="A190" s="549" t="s">
        <v>131</v>
      </c>
      <c r="B190" s="549"/>
      <c r="C190" s="549"/>
      <c r="D190" s="549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50" t="s">
        <v>282</v>
      </c>
      <c r="AQ190" s="550"/>
      <c r="AR190" s="550"/>
      <c r="AS190" s="550"/>
      <c r="AT190" s="550"/>
      <c r="AU190" s="550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0"/>
      <c r="BM190" s="550"/>
      <c r="BN190" s="550"/>
      <c r="BO190" s="550"/>
      <c r="BP190" s="550"/>
      <c r="BQ190" s="550"/>
      <c r="BR190" s="550"/>
      <c r="BS190" s="550"/>
      <c r="BT190" s="550"/>
      <c r="BU190" s="550"/>
      <c r="BV190" s="550"/>
      <c r="BW190" s="550"/>
      <c r="BX190" s="550"/>
      <c r="BY190" s="550"/>
      <c r="BZ190" s="550"/>
      <c r="CA190" s="550"/>
      <c r="CB190" s="550"/>
      <c r="CC190" s="550"/>
      <c r="CD190" s="550"/>
      <c r="CE190" s="550"/>
      <c r="CF190" s="550"/>
      <c r="CG190" s="550"/>
      <c r="CH190" s="550"/>
      <c r="CI190" s="550"/>
      <c r="CJ190" s="550"/>
      <c r="CK190" s="550"/>
      <c r="CL190" s="550"/>
      <c r="CM190" s="550"/>
      <c r="CN190" s="550"/>
      <c r="CO190" s="550"/>
      <c r="CP190" s="550"/>
      <c r="CQ190" s="550"/>
      <c r="CR190" s="550"/>
      <c r="CS190" s="550"/>
      <c r="CT190" s="550"/>
      <c r="CU190" s="550"/>
      <c r="CV190" s="550"/>
      <c r="CW190" s="550"/>
      <c r="CX190" s="550"/>
      <c r="CY190" s="550"/>
      <c r="CZ190" s="124"/>
    </row>
    <row r="191" spans="1:104" ht="16.5" customHeight="1" hidden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</row>
    <row r="192" spans="1:104" ht="0.75" customHeight="1" thickBot="1">
      <c r="A192" s="553" t="s">
        <v>277</v>
      </c>
      <c r="B192" s="553"/>
      <c r="C192" s="553"/>
      <c r="D192" s="553"/>
      <c r="E192" s="553"/>
      <c r="F192" s="553"/>
      <c r="G192" s="553"/>
      <c r="H192" s="553"/>
      <c r="I192" s="553"/>
      <c r="J192" s="553"/>
      <c r="K192" s="553"/>
      <c r="L192" s="553"/>
      <c r="M192" s="553"/>
      <c r="N192" s="553"/>
      <c r="O192" s="553"/>
      <c r="P192" s="553"/>
      <c r="Q192" s="553"/>
      <c r="R192" s="553"/>
      <c r="S192" s="553"/>
      <c r="T192" s="553"/>
      <c r="U192" s="553"/>
      <c r="V192" s="553"/>
      <c r="W192" s="553"/>
      <c r="X192" s="553"/>
      <c r="Y192" s="553"/>
      <c r="Z192" s="553"/>
      <c r="AA192" s="553"/>
      <c r="AB192" s="553"/>
      <c r="AC192" s="553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</row>
    <row r="193" spans="1:104" ht="24" customHeight="1">
      <c r="A193" s="381" t="s">
        <v>133</v>
      </c>
      <c r="B193" s="382"/>
      <c r="C193" s="382"/>
      <c r="D193" s="382"/>
      <c r="E193" s="382"/>
      <c r="F193" s="382"/>
      <c r="G193" s="383"/>
      <c r="H193" s="360" t="s">
        <v>44</v>
      </c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7"/>
      <c r="BT193" s="384" t="s">
        <v>63</v>
      </c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3"/>
      <c r="CJ193" s="360" t="s">
        <v>179</v>
      </c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2"/>
    </row>
    <row r="194" spans="1:104" ht="22.5" customHeight="1">
      <c r="A194" s="385">
        <v>1</v>
      </c>
      <c r="B194" s="386"/>
      <c r="C194" s="386"/>
      <c r="D194" s="386"/>
      <c r="E194" s="386"/>
      <c r="F194" s="386"/>
      <c r="G194" s="386"/>
      <c r="H194" s="363">
        <v>2</v>
      </c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4"/>
      <c r="BS194" s="365"/>
      <c r="BT194" s="386">
        <v>3</v>
      </c>
      <c r="BU194" s="386"/>
      <c r="BV194" s="386"/>
      <c r="BW194" s="386"/>
      <c r="BX194" s="386"/>
      <c r="BY194" s="386"/>
      <c r="BZ194" s="386"/>
      <c r="CA194" s="386"/>
      <c r="CB194" s="386"/>
      <c r="CC194" s="386"/>
      <c r="CD194" s="386"/>
      <c r="CE194" s="386"/>
      <c r="CF194" s="386"/>
      <c r="CG194" s="386"/>
      <c r="CH194" s="386"/>
      <c r="CI194" s="386"/>
      <c r="CJ194" s="363">
        <v>4</v>
      </c>
      <c r="CK194" s="364"/>
      <c r="CL194" s="364"/>
      <c r="CM194" s="364"/>
      <c r="CN194" s="364"/>
      <c r="CO194" s="364"/>
      <c r="CP194" s="364"/>
      <c r="CQ194" s="364"/>
      <c r="CR194" s="364"/>
      <c r="CS194" s="364"/>
      <c r="CT194" s="364"/>
      <c r="CU194" s="364"/>
      <c r="CV194" s="364"/>
      <c r="CW194" s="364"/>
      <c r="CX194" s="364"/>
      <c r="CY194" s="364"/>
      <c r="CZ194" s="366"/>
    </row>
    <row r="195" spans="1:104" ht="12" customHeight="1">
      <c r="A195" s="368" t="s">
        <v>147</v>
      </c>
      <c r="B195" s="369"/>
      <c r="C195" s="369"/>
      <c r="D195" s="369"/>
      <c r="E195" s="369"/>
      <c r="F195" s="369"/>
      <c r="G195" s="369"/>
      <c r="H195" s="342" t="s">
        <v>385</v>
      </c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43"/>
      <c r="BF195" s="343"/>
      <c r="BG195" s="343"/>
      <c r="BH195" s="343"/>
      <c r="BI195" s="343"/>
      <c r="BJ195" s="343"/>
      <c r="BK195" s="343"/>
      <c r="BL195" s="343"/>
      <c r="BM195" s="343"/>
      <c r="BN195" s="343"/>
      <c r="BO195" s="343"/>
      <c r="BP195" s="343"/>
      <c r="BQ195" s="343"/>
      <c r="BR195" s="343"/>
      <c r="BS195" s="344"/>
      <c r="BT195" s="345">
        <v>1</v>
      </c>
      <c r="BU195" s="346"/>
      <c r="BV195" s="346"/>
      <c r="BW195" s="346"/>
      <c r="BX195" s="346"/>
      <c r="BY195" s="346"/>
      <c r="BZ195" s="346"/>
      <c r="CA195" s="346"/>
      <c r="CB195" s="346"/>
      <c r="CC195" s="346"/>
      <c r="CD195" s="346"/>
      <c r="CE195" s="346"/>
      <c r="CF195" s="346"/>
      <c r="CG195" s="346"/>
      <c r="CH195" s="346"/>
      <c r="CI195" s="347"/>
      <c r="CJ195" s="222">
        <v>6527</v>
      </c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351"/>
    </row>
    <row r="196" spans="1:104" ht="0.75" customHeight="1">
      <c r="A196" s="394"/>
      <c r="B196" s="357"/>
      <c r="C196" s="357"/>
      <c r="D196" s="357"/>
      <c r="E196" s="357"/>
      <c r="F196" s="357"/>
      <c r="G196" s="395"/>
      <c r="H196" s="342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43"/>
      <c r="BF196" s="343"/>
      <c r="BG196" s="343"/>
      <c r="BH196" s="343"/>
      <c r="BI196" s="343"/>
      <c r="BJ196" s="343"/>
      <c r="BK196" s="343"/>
      <c r="BL196" s="343"/>
      <c r="BM196" s="343"/>
      <c r="BN196" s="343"/>
      <c r="BO196" s="343"/>
      <c r="BP196" s="343"/>
      <c r="BQ196" s="343"/>
      <c r="BR196" s="343"/>
      <c r="BS196" s="344"/>
      <c r="BT196" s="402"/>
      <c r="BU196" s="402"/>
      <c r="BV196" s="402"/>
      <c r="BW196" s="402"/>
      <c r="BX196" s="402"/>
      <c r="BY196" s="402"/>
      <c r="BZ196" s="402"/>
      <c r="CA196" s="402"/>
      <c r="CB196" s="402"/>
      <c r="CC196" s="402"/>
      <c r="CD196" s="402"/>
      <c r="CE196" s="402"/>
      <c r="CF196" s="402"/>
      <c r="CG196" s="402"/>
      <c r="CH196" s="402"/>
      <c r="CI196" s="402"/>
      <c r="CJ196" s="222"/>
      <c r="CK196" s="223"/>
      <c r="CL196" s="223"/>
      <c r="CM196" s="223"/>
      <c r="CN196" s="223"/>
      <c r="CO196" s="223"/>
      <c r="CP196" s="223"/>
      <c r="CQ196" s="223"/>
      <c r="CR196" s="223"/>
      <c r="CS196" s="223"/>
      <c r="CT196" s="223"/>
      <c r="CU196" s="223"/>
      <c r="CV196" s="223"/>
      <c r="CW196" s="223"/>
      <c r="CX196" s="223"/>
      <c r="CY196" s="223"/>
      <c r="CZ196" s="351"/>
    </row>
    <row r="197" spans="1:104" ht="2.25" customHeight="1" hidden="1">
      <c r="A197" s="394"/>
      <c r="B197" s="357"/>
      <c r="C197" s="357"/>
      <c r="D197" s="357"/>
      <c r="E197" s="357"/>
      <c r="F197" s="357"/>
      <c r="G197" s="395"/>
      <c r="H197" s="342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  <c r="BJ197" s="343"/>
      <c r="BK197" s="343"/>
      <c r="BL197" s="343"/>
      <c r="BM197" s="343"/>
      <c r="BN197" s="343"/>
      <c r="BO197" s="343"/>
      <c r="BP197" s="343"/>
      <c r="BQ197" s="343"/>
      <c r="BR197" s="343"/>
      <c r="BS197" s="344"/>
      <c r="BT197" s="345"/>
      <c r="BU197" s="346"/>
      <c r="BV197" s="346"/>
      <c r="BW197" s="346"/>
      <c r="BX197" s="346"/>
      <c r="BY197" s="346"/>
      <c r="BZ197" s="346"/>
      <c r="CA197" s="346"/>
      <c r="CB197" s="346"/>
      <c r="CC197" s="346"/>
      <c r="CD197" s="346"/>
      <c r="CE197" s="346"/>
      <c r="CF197" s="346"/>
      <c r="CG197" s="346"/>
      <c r="CH197" s="346"/>
      <c r="CI197" s="347"/>
      <c r="CJ197" s="222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4"/>
      <c r="CZ197" s="91"/>
    </row>
    <row r="198" spans="1:104" ht="17.25" customHeight="1" hidden="1">
      <c r="A198" s="394"/>
      <c r="B198" s="357"/>
      <c r="C198" s="357"/>
      <c r="D198" s="357"/>
      <c r="E198" s="357"/>
      <c r="F198" s="357"/>
      <c r="G198" s="395"/>
      <c r="H198" s="342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  <c r="AY198" s="343"/>
      <c r="AZ198" s="343"/>
      <c r="BA198" s="343"/>
      <c r="BB198" s="343"/>
      <c r="BC198" s="343"/>
      <c r="BD198" s="343"/>
      <c r="BE198" s="343"/>
      <c r="BF198" s="343"/>
      <c r="BG198" s="343"/>
      <c r="BH198" s="343"/>
      <c r="BI198" s="343"/>
      <c r="BJ198" s="343"/>
      <c r="BK198" s="343"/>
      <c r="BL198" s="343"/>
      <c r="BM198" s="343"/>
      <c r="BN198" s="343"/>
      <c r="BO198" s="343"/>
      <c r="BP198" s="343"/>
      <c r="BQ198" s="343"/>
      <c r="BR198" s="343"/>
      <c r="BS198" s="344"/>
      <c r="BT198" s="345"/>
      <c r="BU198" s="346"/>
      <c r="BV198" s="346"/>
      <c r="BW198" s="346"/>
      <c r="BX198" s="346"/>
      <c r="BY198" s="346"/>
      <c r="BZ198" s="346"/>
      <c r="CA198" s="346"/>
      <c r="CB198" s="346"/>
      <c r="CC198" s="346"/>
      <c r="CD198" s="346"/>
      <c r="CE198" s="346"/>
      <c r="CF198" s="346"/>
      <c r="CG198" s="346"/>
      <c r="CH198" s="346"/>
      <c r="CI198" s="347"/>
      <c r="CJ198" s="222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4"/>
      <c r="CZ198" s="91"/>
    </row>
    <row r="199" spans="1:104" ht="15" customHeight="1" hidden="1">
      <c r="A199" s="394"/>
      <c r="B199" s="357"/>
      <c r="C199" s="357"/>
      <c r="D199" s="357"/>
      <c r="E199" s="357"/>
      <c r="F199" s="357"/>
      <c r="G199" s="395"/>
      <c r="H199" s="342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43"/>
      <c r="BF199" s="343"/>
      <c r="BG199" s="343"/>
      <c r="BH199" s="343"/>
      <c r="BI199" s="343"/>
      <c r="BJ199" s="343"/>
      <c r="BK199" s="343"/>
      <c r="BL199" s="343"/>
      <c r="BM199" s="343"/>
      <c r="BN199" s="343"/>
      <c r="BO199" s="343"/>
      <c r="BP199" s="343"/>
      <c r="BQ199" s="343"/>
      <c r="BR199" s="343"/>
      <c r="BS199" s="344"/>
      <c r="BT199" s="345"/>
      <c r="BU199" s="346"/>
      <c r="BV199" s="346"/>
      <c r="BW199" s="346"/>
      <c r="BX199" s="346"/>
      <c r="BY199" s="346"/>
      <c r="BZ199" s="346"/>
      <c r="CA199" s="346"/>
      <c r="CB199" s="346"/>
      <c r="CC199" s="346"/>
      <c r="CD199" s="346"/>
      <c r="CE199" s="346"/>
      <c r="CF199" s="346"/>
      <c r="CG199" s="346"/>
      <c r="CH199" s="346"/>
      <c r="CI199" s="347"/>
      <c r="CJ199" s="222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4"/>
      <c r="CZ199" s="91"/>
    </row>
    <row r="200" spans="1:104" ht="12.75" customHeight="1" hidden="1">
      <c r="A200" s="394"/>
      <c r="B200" s="357"/>
      <c r="C200" s="357"/>
      <c r="D200" s="357"/>
      <c r="E200" s="357"/>
      <c r="F200" s="357"/>
      <c r="G200" s="395"/>
      <c r="H200" s="342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343"/>
      <c r="BF200" s="343"/>
      <c r="BG200" s="343"/>
      <c r="BH200" s="343"/>
      <c r="BI200" s="343"/>
      <c r="BJ200" s="343"/>
      <c r="BK200" s="343"/>
      <c r="BL200" s="343"/>
      <c r="BM200" s="343"/>
      <c r="BN200" s="343"/>
      <c r="BO200" s="343"/>
      <c r="BP200" s="343"/>
      <c r="BQ200" s="343"/>
      <c r="BR200" s="343"/>
      <c r="BS200" s="344"/>
      <c r="BT200" s="345"/>
      <c r="BU200" s="346"/>
      <c r="BV200" s="346"/>
      <c r="BW200" s="346"/>
      <c r="BX200" s="346"/>
      <c r="BY200" s="346"/>
      <c r="BZ200" s="346"/>
      <c r="CA200" s="346"/>
      <c r="CB200" s="346"/>
      <c r="CC200" s="346"/>
      <c r="CD200" s="346"/>
      <c r="CE200" s="346"/>
      <c r="CF200" s="346"/>
      <c r="CG200" s="346"/>
      <c r="CH200" s="346"/>
      <c r="CI200" s="347"/>
      <c r="CJ200" s="222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4"/>
      <c r="CZ200" s="91"/>
    </row>
    <row r="201" spans="1:104" ht="7.5" customHeight="1" hidden="1">
      <c r="A201" s="394"/>
      <c r="B201" s="357"/>
      <c r="C201" s="357"/>
      <c r="D201" s="357"/>
      <c r="E201" s="357"/>
      <c r="F201" s="357"/>
      <c r="G201" s="395"/>
      <c r="H201" s="342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3"/>
      <c r="BJ201" s="343"/>
      <c r="BK201" s="343"/>
      <c r="BL201" s="343"/>
      <c r="BM201" s="343"/>
      <c r="BN201" s="343"/>
      <c r="BO201" s="343"/>
      <c r="BP201" s="343"/>
      <c r="BQ201" s="343"/>
      <c r="BR201" s="343"/>
      <c r="BS201" s="344"/>
      <c r="BT201" s="345"/>
      <c r="BU201" s="346"/>
      <c r="BV201" s="346"/>
      <c r="BW201" s="346"/>
      <c r="BX201" s="346"/>
      <c r="BY201" s="346"/>
      <c r="BZ201" s="346"/>
      <c r="CA201" s="346"/>
      <c r="CB201" s="346"/>
      <c r="CC201" s="346"/>
      <c r="CD201" s="346"/>
      <c r="CE201" s="346"/>
      <c r="CF201" s="346"/>
      <c r="CG201" s="346"/>
      <c r="CH201" s="346"/>
      <c r="CI201" s="347"/>
      <c r="CJ201" s="222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4"/>
      <c r="CZ201" s="91"/>
    </row>
    <row r="202" spans="1:104" ht="12" customHeight="1" hidden="1">
      <c r="A202" s="394"/>
      <c r="B202" s="357"/>
      <c r="C202" s="357"/>
      <c r="D202" s="357"/>
      <c r="E202" s="357"/>
      <c r="F202" s="357"/>
      <c r="G202" s="395"/>
      <c r="H202" s="342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  <c r="AQ202" s="343"/>
      <c r="AR202" s="343"/>
      <c r="AS202" s="343"/>
      <c r="AT202" s="343"/>
      <c r="AU202" s="343"/>
      <c r="AV202" s="343"/>
      <c r="AW202" s="343"/>
      <c r="AX202" s="343"/>
      <c r="AY202" s="343"/>
      <c r="AZ202" s="343"/>
      <c r="BA202" s="343"/>
      <c r="BB202" s="343"/>
      <c r="BC202" s="343"/>
      <c r="BD202" s="343"/>
      <c r="BE202" s="343"/>
      <c r="BF202" s="343"/>
      <c r="BG202" s="343"/>
      <c r="BH202" s="343"/>
      <c r="BI202" s="343"/>
      <c r="BJ202" s="343"/>
      <c r="BK202" s="343"/>
      <c r="BL202" s="343"/>
      <c r="BM202" s="343"/>
      <c r="BN202" s="343"/>
      <c r="BO202" s="343"/>
      <c r="BP202" s="343"/>
      <c r="BQ202" s="343"/>
      <c r="BR202" s="343"/>
      <c r="BS202" s="344"/>
      <c r="BT202" s="345"/>
      <c r="BU202" s="346"/>
      <c r="BV202" s="346"/>
      <c r="BW202" s="346"/>
      <c r="BX202" s="346"/>
      <c r="BY202" s="346"/>
      <c r="BZ202" s="346"/>
      <c r="CA202" s="346"/>
      <c r="CB202" s="346"/>
      <c r="CC202" s="346"/>
      <c r="CD202" s="346"/>
      <c r="CE202" s="346"/>
      <c r="CF202" s="346"/>
      <c r="CG202" s="346"/>
      <c r="CH202" s="346"/>
      <c r="CI202" s="347"/>
      <c r="CJ202" s="222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4"/>
      <c r="CZ202" s="91"/>
    </row>
    <row r="203" spans="1:104" ht="11.25" customHeight="1" hidden="1">
      <c r="A203" s="394"/>
      <c r="B203" s="357"/>
      <c r="C203" s="357"/>
      <c r="D203" s="357"/>
      <c r="E203" s="357"/>
      <c r="F203" s="357"/>
      <c r="G203" s="395"/>
      <c r="H203" s="342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  <c r="AQ203" s="343"/>
      <c r="AR203" s="343"/>
      <c r="AS203" s="343"/>
      <c r="AT203" s="343"/>
      <c r="AU203" s="343"/>
      <c r="AV203" s="343"/>
      <c r="AW203" s="343"/>
      <c r="AX203" s="343"/>
      <c r="AY203" s="343"/>
      <c r="AZ203" s="343"/>
      <c r="BA203" s="343"/>
      <c r="BB203" s="343"/>
      <c r="BC203" s="343"/>
      <c r="BD203" s="343"/>
      <c r="BE203" s="343"/>
      <c r="BF203" s="343"/>
      <c r="BG203" s="343"/>
      <c r="BH203" s="343"/>
      <c r="BI203" s="343"/>
      <c r="BJ203" s="343"/>
      <c r="BK203" s="343"/>
      <c r="BL203" s="343"/>
      <c r="BM203" s="343"/>
      <c r="BN203" s="343"/>
      <c r="BO203" s="343"/>
      <c r="BP203" s="343"/>
      <c r="BQ203" s="343"/>
      <c r="BR203" s="343"/>
      <c r="BS203" s="344"/>
      <c r="BT203" s="345"/>
      <c r="BU203" s="346"/>
      <c r="BV203" s="346"/>
      <c r="BW203" s="346"/>
      <c r="BX203" s="346"/>
      <c r="BY203" s="346"/>
      <c r="BZ203" s="346"/>
      <c r="CA203" s="346"/>
      <c r="CB203" s="346"/>
      <c r="CC203" s="346"/>
      <c r="CD203" s="346"/>
      <c r="CE203" s="346"/>
      <c r="CF203" s="346"/>
      <c r="CG203" s="346"/>
      <c r="CH203" s="346"/>
      <c r="CI203" s="347"/>
      <c r="CJ203" s="222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4"/>
      <c r="CZ203" s="91"/>
    </row>
    <row r="204" spans="1:104" ht="12" customHeight="1" hidden="1">
      <c r="A204" s="394"/>
      <c r="B204" s="357"/>
      <c r="C204" s="357"/>
      <c r="D204" s="357"/>
      <c r="E204" s="357"/>
      <c r="F204" s="357"/>
      <c r="G204" s="395"/>
      <c r="H204" s="342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  <c r="AY204" s="343"/>
      <c r="AZ204" s="343"/>
      <c r="BA204" s="343"/>
      <c r="BB204" s="343"/>
      <c r="BC204" s="343"/>
      <c r="BD204" s="343"/>
      <c r="BE204" s="343"/>
      <c r="BF204" s="343"/>
      <c r="BG204" s="343"/>
      <c r="BH204" s="343"/>
      <c r="BI204" s="343"/>
      <c r="BJ204" s="343"/>
      <c r="BK204" s="343"/>
      <c r="BL204" s="343"/>
      <c r="BM204" s="343"/>
      <c r="BN204" s="343"/>
      <c r="BO204" s="343"/>
      <c r="BP204" s="343"/>
      <c r="BQ204" s="343"/>
      <c r="BR204" s="343"/>
      <c r="BS204" s="344"/>
      <c r="BT204" s="345"/>
      <c r="BU204" s="346"/>
      <c r="BV204" s="346"/>
      <c r="BW204" s="346"/>
      <c r="BX204" s="346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7"/>
      <c r="CJ204" s="222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4"/>
      <c r="CZ204" s="91"/>
    </row>
    <row r="205" spans="1:104" ht="15" customHeight="1" hidden="1">
      <c r="A205" s="394"/>
      <c r="B205" s="357"/>
      <c r="C205" s="357"/>
      <c r="D205" s="357"/>
      <c r="E205" s="357"/>
      <c r="F205" s="357"/>
      <c r="G205" s="395"/>
      <c r="H205" s="342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43"/>
      <c r="BF205" s="343"/>
      <c r="BG205" s="343"/>
      <c r="BH205" s="343"/>
      <c r="BI205" s="343"/>
      <c r="BJ205" s="343"/>
      <c r="BK205" s="343"/>
      <c r="BL205" s="343"/>
      <c r="BM205" s="343"/>
      <c r="BN205" s="343"/>
      <c r="BO205" s="343"/>
      <c r="BP205" s="343"/>
      <c r="BQ205" s="343"/>
      <c r="BR205" s="343"/>
      <c r="BS205" s="344"/>
      <c r="BT205" s="345"/>
      <c r="BU205" s="346"/>
      <c r="BV205" s="346"/>
      <c r="BW205" s="346"/>
      <c r="BX205" s="346"/>
      <c r="BY205" s="346"/>
      <c r="BZ205" s="346"/>
      <c r="CA205" s="346"/>
      <c r="CB205" s="346"/>
      <c r="CC205" s="346"/>
      <c r="CD205" s="346"/>
      <c r="CE205" s="346"/>
      <c r="CF205" s="346"/>
      <c r="CG205" s="346"/>
      <c r="CH205" s="346"/>
      <c r="CI205" s="347"/>
      <c r="CJ205" s="222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4"/>
      <c r="CZ205" s="91"/>
    </row>
    <row r="206" spans="1:104" ht="12.75" customHeight="1" hidden="1">
      <c r="A206" s="394"/>
      <c r="B206" s="357"/>
      <c r="C206" s="357"/>
      <c r="D206" s="357"/>
      <c r="E206" s="357"/>
      <c r="F206" s="357"/>
      <c r="G206" s="395"/>
      <c r="H206" s="342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  <c r="AY206" s="343"/>
      <c r="AZ206" s="343"/>
      <c r="BA206" s="343"/>
      <c r="BB206" s="343"/>
      <c r="BC206" s="343"/>
      <c r="BD206" s="343"/>
      <c r="BE206" s="343"/>
      <c r="BF206" s="343"/>
      <c r="BG206" s="343"/>
      <c r="BH206" s="343"/>
      <c r="BI206" s="343"/>
      <c r="BJ206" s="343"/>
      <c r="BK206" s="343"/>
      <c r="BL206" s="343"/>
      <c r="BM206" s="343"/>
      <c r="BN206" s="343"/>
      <c r="BO206" s="343"/>
      <c r="BP206" s="343"/>
      <c r="BQ206" s="343"/>
      <c r="BR206" s="343"/>
      <c r="BS206" s="344"/>
      <c r="BT206" s="345"/>
      <c r="BU206" s="346"/>
      <c r="BV206" s="346"/>
      <c r="BW206" s="346"/>
      <c r="BX206" s="346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7"/>
      <c r="CJ206" s="222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4"/>
      <c r="CZ206" s="91"/>
    </row>
    <row r="207" spans="1:104" ht="15.75" customHeight="1" thickBot="1">
      <c r="A207" s="370"/>
      <c r="B207" s="371"/>
      <c r="C207" s="371"/>
      <c r="D207" s="371"/>
      <c r="E207" s="371"/>
      <c r="F207" s="371"/>
      <c r="G207" s="372"/>
      <c r="H207" s="373" t="s">
        <v>280</v>
      </c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  <c r="AV207" s="374"/>
      <c r="AW207" s="374"/>
      <c r="AX207" s="374"/>
      <c r="AY207" s="374"/>
      <c r="AZ207" s="374"/>
      <c r="BA207" s="374"/>
      <c r="BB207" s="374"/>
      <c r="BC207" s="374"/>
      <c r="BD207" s="374"/>
      <c r="BE207" s="374"/>
      <c r="BF207" s="374"/>
      <c r="BG207" s="374"/>
      <c r="BH207" s="374"/>
      <c r="BI207" s="374"/>
      <c r="BJ207" s="374"/>
      <c r="BK207" s="374"/>
      <c r="BL207" s="374"/>
      <c r="BM207" s="374"/>
      <c r="BN207" s="374"/>
      <c r="BO207" s="374"/>
      <c r="BP207" s="374"/>
      <c r="BQ207" s="374"/>
      <c r="BR207" s="374"/>
      <c r="BS207" s="375"/>
      <c r="BT207" s="376" t="s">
        <v>124</v>
      </c>
      <c r="BU207" s="377"/>
      <c r="BV207" s="377"/>
      <c r="BW207" s="377"/>
      <c r="BX207" s="377"/>
      <c r="BY207" s="377"/>
      <c r="BZ207" s="377"/>
      <c r="CA207" s="377"/>
      <c r="CB207" s="377"/>
      <c r="CC207" s="377"/>
      <c r="CD207" s="377"/>
      <c r="CE207" s="377"/>
      <c r="CF207" s="377"/>
      <c r="CG207" s="377"/>
      <c r="CH207" s="377"/>
      <c r="CI207" s="378"/>
      <c r="CJ207" s="339">
        <f>SUM(CJ195:CJ206)</f>
        <v>6527</v>
      </c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79"/>
      <c r="CZ207" s="98">
        <f>SUM(CJ207)</f>
        <v>6527</v>
      </c>
    </row>
    <row r="208" spans="1:104" ht="15" customHeight="1" hidden="1">
      <c r="A208" s="80"/>
      <c r="B208" s="80"/>
      <c r="C208" s="80"/>
      <c r="D208" s="80"/>
      <c r="E208" s="80"/>
      <c r="F208" s="80"/>
      <c r="G208" s="80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5"/>
    </row>
    <row r="209" spans="1:104" s="29" customFormat="1" ht="18.75" customHeight="1">
      <c r="A209" s="447" t="s">
        <v>408</v>
      </c>
      <c r="B209" s="447"/>
      <c r="C209" s="447"/>
      <c r="D209" s="447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7"/>
      <c r="BO209" s="447"/>
      <c r="BP209" s="447"/>
      <c r="BQ209" s="447"/>
      <c r="BR209" s="447"/>
      <c r="BS209" s="447"/>
      <c r="BT209" s="447"/>
      <c r="BU209" s="447"/>
      <c r="BV209" s="447"/>
      <c r="BW209" s="447"/>
      <c r="BX209" s="447"/>
      <c r="BY209" s="447"/>
      <c r="BZ209" s="447"/>
      <c r="CA209" s="447"/>
      <c r="CB209" s="447"/>
      <c r="CC209" s="447"/>
      <c r="CD209" s="447"/>
      <c r="CE209" s="447"/>
      <c r="CF209" s="447"/>
      <c r="CG209" s="447"/>
      <c r="CH209" s="447"/>
      <c r="CI209" s="447"/>
      <c r="CJ209" s="447"/>
      <c r="CK209" s="447"/>
      <c r="CL209" s="447"/>
      <c r="CM209" s="447"/>
      <c r="CN209" s="447"/>
      <c r="CO209" s="447"/>
      <c r="CP209" s="447"/>
      <c r="CQ209" s="447"/>
      <c r="CR209" s="447"/>
      <c r="CS209" s="447"/>
      <c r="CT209" s="447"/>
      <c r="CU209" s="447"/>
      <c r="CV209" s="447"/>
      <c r="CW209" s="447"/>
      <c r="CX209" s="447"/>
      <c r="CY209" s="447"/>
      <c r="CZ209" s="447"/>
    </row>
    <row r="210" spans="1:104" s="29" customFormat="1" ht="9.75" customHeight="1" hidden="1">
      <c r="A210" s="447"/>
      <c r="B210" s="554"/>
      <c r="C210" s="554"/>
      <c r="D210" s="554"/>
      <c r="E210" s="554"/>
      <c r="F210" s="554"/>
      <c r="G210" s="554"/>
      <c r="H210" s="554"/>
      <c r="I210" s="554"/>
      <c r="J210" s="554"/>
      <c r="K210" s="554"/>
      <c r="L210" s="554"/>
      <c r="M210" s="554"/>
      <c r="N210" s="554"/>
      <c r="O210" s="554"/>
      <c r="P210" s="554"/>
      <c r="Q210" s="554"/>
      <c r="R210" s="554"/>
      <c r="S210" s="554"/>
      <c r="T210" s="554"/>
      <c r="U210" s="554"/>
      <c r="V210" s="554"/>
      <c r="W210" s="554"/>
      <c r="X210" s="554"/>
      <c r="Y210" s="554"/>
      <c r="Z210" s="554"/>
      <c r="AA210" s="554"/>
      <c r="AB210" s="554"/>
      <c r="AC210" s="554"/>
      <c r="AD210" s="554"/>
      <c r="AE210" s="554"/>
      <c r="AF210" s="554"/>
      <c r="AG210" s="554"/>
      <c r="AH210" s="554"/>
      <c r="AI210" s="554"/>
      <c r="AJ210" s="554"/>
      <c r="AK210" s="554"/>
      <c r="AL210" s="554"/>
      <c r="AM210" s="554"/>
      <c r="AN210" s="554"/>
      <c r="AO210" s="554"/>
      <c r="AP210" s="554"/>
      <c r="AQ210" s="554"/>
      <c r="AR210" s="554"/>
      <c r="AS210" s="554"/>
      <c r="AT210" s="554"/>
      <c r="AU210" s="554"/>
      <c r="AV210" s="554"/>
      <c r="AW210" s="554"/>
      <c r="AX210" s="554"/>
      <c r="AY210" s="554"/>
      <c r="AZ210" s="554"/>
      <c r="BA210" s="554"/>
      <c r="BB210" s="554"/>
      <c r="BC210" s="554"/>
      <c r="BD210" s="554"/>
      <c r="BE210" s="554"/>
      <c r="BF210" s="554"/>
      <c r="BG210" s="554"/>
      <c r="BH210" s="554"/>
      <c r="BI210" s="554"/>
      <c r="BJ210" s="554"/>
      <c r="BK210" s="554"/>
      <c r="BL210" s="554"/>
      <c r="BM210" s="554"/>
      <c r="BN210" s="554"/>
      <c r="BO210" s="554"/>
      <c r="BP210" s="554"/>
      <c r="BQ210" s="554"/>
      <c r="BR210" s="554"/>
      <c r="BS210" s="554"/>
      <c r="BT210" s="554"/>
      <c r="BU210" s="554"/>
      <c r="BV210" s="554"/>
      <c r="BW210" s="554"/>
      <c r="BX210" s="554"/>
      <c r="BY210" s="554"/>
      <c r="BZ210" s="554"/>
      <c r="CA210" s="554"/>
      <c r="CB210" s="554"/>
      <c r="CC210" s="554"/>
      <c r="CD210" s="554"/>
      <c r="CE210" s="554"/>
      <c r="CF210" s="554"/>
      <c r="CG210" s="554"/>
      <c r="CH210" s="554"/>
      <c r="CI210" s="554"/>
      <c r="CJ210" s="554"/>
      <c r="CK210" s="554"/>
      <c r="CL210" s="554"/>
      <c r="CM210" s="554"/>
      <c r="CN210" s="554"/>
      <c r="CO210" s="554"/>
      <c r="CP210" s="554"/>
      <c r="CQ210" s="554"/>
      <c r="CR210" s="554"/>
      <c r="CS210" s="554"/>
      <c r="CT210" s="554"/>
      <c r="CU210" s="554"/>
      <c r="CV210" s="554"/>
      <c r="CW210" s="554"/>
      <c r="CX210" s="554"/>
      <c r="CY210" s="554"/>
      <c r="CZ210" s="59"/>
    </row>
    <row r="211" spans="1:135" s="29" customFormat="1" ht="13.5" customHeight="1">
      <c r="A211" s="330" t="s">
        <v>131</v>
      </c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87" t="s">
        <v>282</v>
      </c>
      <c r="AQ211" s="387"/>
      <c r="AR211" s="387"/>
      <c r="AS211" s="387"/>
      <c r="AT211" s="387"/>
      <c r="AU211" s="387"/>
      <c r="AV211" s="387"/>
      <c r="AW211" s="387"/>
      <c r="AX211" s="387"/>
      <c r="AY211" s="387"/>
      <c r="AZ211" s="387"/>
      <c r="BA211" s="387"/>
      <c r="BB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  <c r="BL211" s="387"/>
      <c r="BM211" s="387"/>
      <c r="BN211" s="387"/>
      <c r="BO211" s="387"/>
      <c r="BP211" s="387"/>
      <c r="BQ211" s="387"/>
      <c r="BR211" s="387"/>
      <c r="BS211" s="387"/>
      <c r="BT211" s="387"/>
      <c r="BU211" s="387"/>
      <c r="BV211" s="387"/>
      <c r="BW211" s="387"/>
      <c r="BX211" s="387"/>
      <c r="BY211" s="387"/>
      <c r="BZ211" s="387"/>
      <c r="CA211" s="387"/>
      <c r="CB211" s="387"/>
      <c r="CC211" s="387"/>
      <c r="CD211" s="387"/>
      <c r="CE211" s="387"/>
      <c r="CF211" s="387"/>
      <c r="CG211" s="387"/>
      <c r="CH211" s="387"/>
      <c r="CI211" s="387"/>
      <c r="CJ211" s="387"/>
      <c r="CK211" s="387"/>
      <c r="CL211" s="387"/>
      <c r="CM211" s="387"/>
      <c r="CN211" s="387"/>
      <c r="CO211" s="387"/>
      <c r="CP211" s="387"/>
      <c r="CQ211" s="387"/>
      <c r="CR211" s="387"/>
      <c r="CS211" s="387"/>
      <c r="CT211" s="387"/>
      <c r="CU211" s="387"/>
      <c r="CV211" s="387"/>
      <c r="CW211" s="387"/>
      <c r="CX211" s="387"/>
      <c r="CY211" s="387"/>
      <c r="CZ211" s="100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</row>
    <row r="212" spans="2:135" s="29" customFormat="1" ht="14.25" customHeight="1" thickBot="1">
      <c r="B212" s="380" t="s">
        <v>277</v>
      </c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380"/>
      <c r="AE212" s="380"/>
      <c r="AF212" s="380"/>
      <c r="AG212" s="380"/>
      <c r="AH212" s="380"/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AS212" s="380"/>
      <c r="AT212" s="380"/>
      <c r="AU212" s="380"/>
      <c r="AV212" s="380"/>
      <c r="AW212" s="380"/>
      <c r="AX212" s="380"/>
      <c r="AY212" s="380"/>
      <c r="AZ212" s="380"/>
      <c r="BA212" s="380"/>
      <c r="BB212" s="380"/>
      <c r="BC212" s="380"/>
      <c r="BD212" s="380"/>
      <c r="BE212" s="380"/>
      <c r="BF212" s="380"/>
      <c r="BG212" s="380"/>
      <c r="BH212" s="380"/>
      <c r="BI212" s="380"/>
      <c r="BJ212" s="380"/>
      <c r="BK212" s="380"/>
      <c r="BL212" s="380"/>
      <c r="BM212" s="380"/>
      <c r="BN212" s="380"/>
      <c r="BO212" s="380"/>
      <c r="BP212" s="380"/>
      <c r="BQ212" s="380"/>
      <c r="BR212" s="380"/>
      <c r="BS212" s="380"/>
      <c r="BT212" s="380"/>
      <c r="BU212" s="380"/>
      <c r="BV212" s="380"/>
      <c r="BW212" s="380"/>
      <c r="BX212" s="380"/>
      <c r="BY212" s="380"/>
      <c r="BZ212" s="380"/>
      <c r="CA212" s="380"/>
      <c r="CB212" s="380"/>
      <c r="CC212" s="380"/>
      <c r="CD212" s="380"/>
      <c r="CE212" s="380"/>
      <c r="CF212" s="380"/>
      <c r="CG212" s="380"/>
      <c r="CH212" s="380"/>
      <c r="CI212" s="380"/>
      <c r="CJ212" s="380"/>
      <c r="CK212" s="380"/>
      <c r="CL212" s="380"/>
      <c r="CM212" s="380"/>
      <c r="CN212" s="380"/>
      <c r="CO212" s="380"/>
      <c r="CP212" s="380"/>
      <c r="CQ212" s="380"/>
      <c r="CR212" s="380"/>
      <c r="CS212" s="380"/>
      <c r="CT212" s="380"/>
      <c r="CU212" s="380"/>
      <c r="CV212" s="380"/>
      <c r="CW212" s="380"/>
      <c r="CX212" s="380"/>
      <c r="CY212" s="380"/>
      <c r="CZ212" s="380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</row>
    <row r="213" spans="1:135" s="29" customFormat="1" ht="13.5" customHeight="1">
      <c r="A213" s="381" t="s">
        <v>133</v>
      </c>
      <c r="B213" s="382"/>
      <c r="C213" s="382"/>
      <c r="D213" s="382"/>
      <c r="E213" s="382"/>
      <c r="F213" s="382"/>
      <c r="G213" s="383"/>
      <c r="H213" s="360" t="s">
        <v>44</v>
      </c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1"/>
      <c r="AN213" s="361"/>
      <c r="AO213" s="361"/>
      <c r="AP213" s="361"/>
      <c r="AQ213" s="361"/>
      <c r="AR213" s="361"/>
      <c r="AS213" s="361"/>
      <c r="AT213" s="361"/>
      <c r="AU213" s="361"/>
      <c r="AV213" s="361"/>
      <c r="AW213" s="361"/>
      <c r="AX213" s="361"/>
      <c r="AY213" s="361"/>
      <c r="AZ213" s="361"/>
      <c r="BA213" s="361"/>
      <c r="BB213" s="361"/>
      <c r="BC213" s="361"/>
      <c r="BD213" s="361"/>
      <c r="BE213" s="361"/>
      <c r="BF213" s="361"/>
      <c r="BG213" s="361"/>
      <c r="BH213" s="361"/>
      <c r="BI213" s="361"/>
      <c r="BJ213" s="361"/>
      <c r="BK213" s="361"/>
      <c r="BL213" s="361"/>
      <c r="BM213" s="361"/>
      <c r="BN213" s="361"/>
      <c r="BO213" s="361"/>
      <c r="BP213" s="361"/>
      <c r="BQ213" s="361"/>
      <c r="BR213" s="361"/>
      <c r="BS213" s="367"/>
      <c r="BT213" s="384" t="s">
        <v>63</v>
      </c>
      <c r="BU213" s="382"/>
      <c r="BV213" s="382"/>
      <c r="BW213" s="382"/>
      <c r="BX213" s="382"/>
      <c r="BY213" s="382"/>
      <c r="BZ213" s="382"/>
      <c r="CA213" s="382"/>
      <c r="CB213" s="382"/>
      <c r="CC213" s="382"/>
      <c r="CD213" s="382"/>
      <c r="CE213" s="382"/>
      <c r="CF213" s="382"/>
      <c r="CG213" s="382"/>
      <c r="CH213" s="382"/>
      <c r="CI213" s="383"/>
      <c r="CJ213" s="360" t="s">
        <v>179</v>
      </c>
      <c r="CK213" s="361"/>
      <c r="CL213" s="361"/>
      <c r="CM213" s="361"/>
      <c r="CN213" s="361"/>
      <c r="CO213" s="361"/>
      <c r="CP213" s="361"/>
      <c r="CQ213" s="361"/>
      <c r="CR213" s="361"/>
      <c r="CS213" s="361"/>
      <c r="CT213" s="361"/>
      <c r="CU213" s="361"/>
      <c r="CV213" s="361"/>
      <c r="CW213" s="361"/>
      <c r="CX213" s="361"/>
      <c r="CY213" s="361"/>
      <c r="CZ213" s="362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</row>
    <row r="214" spans="1:135" s="29" customFormat="1" ht="27" customHeight="1">
      <c r="A214" s="385">
        <v>1</v>
      </c>
      <c r="B214" s="386"/>
      <c r="C214" s="386"/>
      <c r="D214" s="386"/>
      <c r="E214" s="386"/>
      <c r="F214" s="386"/>
      <c r="G214" s="386"/>
      <c r="H214" s="363">
        <v>2</v>
      </c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  <c r="AA214" s="364"/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/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5"/>
      <c r="BT214" s="386">
        <v>3</v>
      </c>
      <c r="BU214" s="386"/>
      <c r="BV214" s="386"/>
      <c r="BW214" s="386"/>
      <c r="BX214" s="386"/>
      <c r="BY214" s="386"/>
      <c r="BZ214" s="386"/>
      <c r="CA214" s="386"/>
      <c r="CB214" s="386"/>
      <c r="CC214" s="386"/>
      <c r="CD214" s="386"/>
      <c r="CE214" s="386"/>
      <c r="CF214" s="386"/>
      <c r="CG214" s="386"/>
      <c r="CH214" s="386"/>
      <c r="CI214" s="386"/>
      <c r="CJ214" s="363">
        <v>4</v>
      </c>
      <c r="CK214" s="364"/>
      <c r="CL214" s="364"/>
      <c r="CM214" s="364"/>
      <c r="CN214" s="364"/>
      <c r="CO214" s="364"/>
      <c r="CP214" s="364"/>
      <c r="CQ214" s="364"/>
      <c r="CR214" s="364"/>
      <c r="CS214" s="364"/>
      <c r="CT214" s="364"/>
      <c r="CU214" s="364"/>
      <c r="CV214" s="364"/>
      <c r="CW214" s="364"/>
      <c r="CX214" s="364"/>
      <c r="CY214" s="364"/>
      <c r="CZ214" s="366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</row>
    <row r="215" spans="1:104" ht="29.25" customHeight="1">
      <c r="A215" s="368" t="s">
        <v>147</v>
      </c>
      <c r="B215" s="369"/>
      <c r="C215" s="369"/>
      <c r="D215" s="369"/>
      <c r="E215" s="369"/>
      <c r="F215" s="369"/>
      <c r="G215" s="369"/>
      <c r="H215" s="342" t="s">
        <v>387</v>
      </c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3"/>
      <c r="AW215" s="343"/>
      <c r="AX215" s="343"/>
      <c r="AY215" s="343"/>
      <c r="AZ215" s="343"/>
      <c r="BA215" s="343"/>
      <c r="BB215" s="343"/>
      <c r="BC215" s="343"/>
      <c r="BD215" s="343"/>
      <c r="BE215" s="343"/>
      <c r="BF215" s="343"/>
      <c r="BG215" s="343"/>
      <c r="BH215" s="343"/>
      <c r="BI215" s="343"/>
      <c r="BJ215" s="343"/>
      <c r="BK215" s="343"/>
      <c r="BL215" s="343"/>
      <c r="BM215" s="343"/>
      <c r="BN215" s="343"/>
      <c r="BO215" s="343"/>
      <c r="BP215" s="343"/>
      <c r="BQ215" s="343"/>
      <c r="BR215" s="343"/>
      <c r="BS215" s="344"/>
      <c r="BT215" s="345">
        <v>1</v>
      </c>
      <c r="BU215" s="346"/>
      <c r="BV215" s="346"/>
      <c r="BW215" s="346"/>
      <c r="BX215" s="346"/>
      <c r="BY215" s="346"/>
      <c r="BZ215" s="346"/>
      <c r="CA215" s="346"/>
      <c r="CB215" s="346"/>
      <c r="CC215" s="346"/>
      <c r="CD215" s="346"/>
      <c r="CE215" s="346"/>
      <c r="CF215" s="346"/>
      <c r="CG215" s="346"/>
      <c r="CH215" s="346"/>
      <c r="CI215" s="347"/>
      <c r="CJ215" s="222">
        <v>305000</v>
      </c>
      <c r="CK215" s="223"/>
      <c r="CL215" s="223"/>
      <c r="CM215" s="223"/>
      <c r="CN215" s="223"/>
      <c r="CO215" s="223"/>
      <c r="CP215" s="223"/>
      <c r="CQ215" s="223"/>
      <c r="CR215" s="223"/>
      <c r="CS215" s="223"/>
      <c r="CT215" s="223"/>
      <c r="CU215" s="223"/>
      <c r="CV215" s="223"/>
      <c r="CW215" s="223"/>
      <c r="CX215" s="223"/>
      <c r="CY215" s="223"/>
      <c r="CZ215" s="351"/>
    </row>
    <row r="216" spans="1:104" s="30" customFormat="1" ht="21.75" customHeight="1" thickBot="1">
      <c r="A216" s="370"/>
      <c r="B216" s="371"/>
      <c r="C216" s="371"/>
      <c r="D216" s="371"/>
      <c r="E216" s="371"/>
      <c r="F216" s="371"/>
      <c r="G216" s="372"/>
      <c r="H216" s="373" t="s">
        <v>280</v>
      </c>
      <c r="I216" s="374"/>
      <c r="J216" s="374"/>
      <c r="K216" s="374"/>
      <c r="L216" s="374"/>
      <c r="M216" s="374"/>
      <c r="N216" s="374"/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4"/>
      <c r="AO216" s="374"/>
      <c r="AP216" s="374"/>
      <c r="AQ216" s="374"/>
      <c r="AR216" s="374"/>
      <c r="AS216" s="374"/>
      <c r="AT216" s="374"/>
      <c r="AU216" s="374"/>
      <c r="AV216" s="374"/>
      <c r="AW216" s="374"/>
      <c r="AX216" s="374"/>
      <c r="AY216" s="374"/>
      <c r="AZ216" s="374"/>
      <c r="BA216" s="374"/>
      <c r="BB216" s="374"/>
      <c r="BC216" s="374"/>
      <c r="BD216" s="374"/>
      <c r="BE216" s="374"/>
      <c r="BF216" s="374"/>
      <c r="BG216" s="374"/>
      <c r="BH216" s="374"/>
      <c r="BI216" s="374"/>
      <c r="BJ216" s="374"/>
      <c r="BK216" s="374"/>
      <c r="BL216" s="374"/>
      <c r="BM216" s="374"/>
      <c r="BN216" s="374"/>
      <c r="BO216" s="374"/>
      <c r="BP216" s="374"/>
      <c r="BQ216" s="374"/>
      <c r="BR216" s="374"/>
      <c r="BS216" s="375"/>
      <c r="BT216" s="376" t="s">
        <v>124</v>
      </c>
      <c r="BU216" s="377"/>
      <c r="BV216" s="377"/>
      <c r="BW216" s="377"/>
      <c r="BX216" s="377"/>
      <c r="BY216" s="377"/>
      <c r="BZ216" s="377"/>
      <c r="CA216" s="377"/>
      <c r="CB216" s="377"/>
      <c r="CC216" s="377"/>
      <c r="CD216" s="377"/>
      <c r="CE216" s="377"/>
      <c r="CF216" s="377"/>
      <c r="CG216" s="377"/>
      <c r="CH216" s="377"/>
      <c r="CI216" s="378"/>
      <c r="CJ216" s="339">
        <f>SUM(CJ215:CJ215)</f>
        <v>305000</v>
      </c>
      <c r="CK216" s="340"/>
      <c r="CL216" s="340"/>
      <c r="CM216" s="340"/>
      <c r="CN216" s="340"/>
      <c r="CO216" s="340"/>
      <c r="CP216" s="340"/>
      <c r="CQ216" s="340"/>
      <c r="CR216" s="340"/>
      <c r="CS216" s="340"/>
      <c r="CT216" s="340"/>
      <c r="CU216" s="340"/>
      <c r="CV216" s="340"/>
      <c r="CW216" s="340"/>
      <c r="CX216" s="340"/>
      <c r="CY216" s="379"/>
      <c r="CZ216" s="98">
        <f>SUM(CJ216)</f>
        <v>305000</v>
      </c>
    </row>
    <row r="217" spans="1:135" s="29" customFormat="1" ht="13.5" customHeight="1">
      <c r="A217" s="330" t="s">
        <v>131</v>
      </c>
      <c r="B217" s="330"/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F217" s="330"/>
      <c r="AG217" s="330"/>
      <c r="AH217" s="330"/>
      <c r="AI217" s="330"/>
      <c r="AJ217" s="330"/>
      <c r="AK217" s="330"/>
      <c r="AL217" s="330"/>
      <c r="AM217" s="330"/>
      <c r="AN217" s="330"/>
      <c r="AO217" s="330"/>
      <c r="AP217" s="387" t="s">
        <v>345</v>
      </c>
      <c r="AQ217" s="387"/>
      <c r="AR217" s="387"/>
      <c r="AS217" s="387"/>
      <c r="AT217" s="387"/>
      <c r="AU217" s="387"/>
      <c r="AV217" s="387"/>
      <c r="AW217" s="387"/>
      <c r="AX217" s="387"/>
      <c r="AY217" s="387"/>
      <c r="AZ217" s="387"/>
      <c r="BA217" s="387"/>
      <c r="BB217" s="387"/>
      <c r="BC217" s="387"/>
      <c r="BD217" s="387"/>
      <c r="BE217" s="387"/>
      <c r="BF217" s="387"/>
      <c r="BG217" s="387"/>
      <c r="BH217" s="387"/>
      <c r="BI217" s="387"/>
      <c r="BJ217" s="387"/>
      <c r="BK217" s="387"/>
      <c r="BL217" s="387"/>
      <c r="BM217" s="387"/>
      <c r="BN217" s="387"/>
      <c r="BO217" s="387"/>
      <c r="BP217" s="387"/>
      <c r="BQ217" s="387"/>
      <c r="BR217" s="387"/>
      <c r="BS217" s="387"/>
      <c r="BT217" s="387"/>
      <c r="BU217" s="387"/>
      <c r="BV217" s="387"/>
      <c r="BW217" s="387"/>
      <c r="BX217" s="387"/>
      <c r="BY217" s="387"/>
      <c r="BZ217" s="387"/>
      <c r="CA217" s="387"/>
      <c r="CB217" s="387"/>
      <c r="CC217" s="387"/>
      <c r="CD217" s="387"/>
      <c r="CE217" s="387"/>
      <c r="CF217" s="387"/>
      <c r="CG217" s="387"/>
      <c r="CH217" s="387"/>
      <c r="CI217" s="387"/>
      <c r="CJ217" s="387"/>
      <c r="CK217" s="387"/>
      <c r="CL217" s="387"/>
      <c r="CM217" s="387"/>
      <c r="CN217" s="387"/>
      <c r="CO217" s="387"/>
      <c r="CP217" s="387"/>
      <c r="CQ217" s="387"/>
      <c r="CR217" s="387"/>
      <c r="CS217" s="387"/>
      <c r="CT217" s="387"/>
      <c r="CU217" s="387"/>
      <c r="CV217" s="387"/>
      <c r="CW217" s="387"/>
      <c r="CX217" s="387"/>
      <c r="CY217" s="387"/>
      <c r="CZ217" s="100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</row>
    <row r="218" spans="2:135" s="29" customFormat="1" ht="14.25" customHeight="1" thickBot="1">
      <c r="B218" s="380" t="s">
        <v>277</v>
      </c>
      <c r="C218" s="380"/>
      <c r="D218" s="380"/>
      <c r="E218" s="380"/>
      <c r="F218" s="380"/>
      <c r="G218" s="380"/>
      <c r="H218" s="380"/>
      <c r="I218" s="380"/>
      <c r="J218" s="380"/>
      <c r="K218" s="380"/>
      <c r="L218" s="380"/>
      <c r="M218" s="380"/>
      <c r="N218" s="380"/>
      <c r="O218" s="380"/>
      <c r="P218" s="380"/>
      <c r="Q218" s="380"/>
      <c r="R218" s="380"/>
      <c r="S218" s="380"/>
      <c r="T218" s="380"/>
      <c r="U218" s="380"/>
      <c r="V218" s="380"/>
      <c r="W218" s="380"/>
      <c r="X218" s="380"/>
      <c r="Y218" s="380"/>
      <c r="Z218" s="380"/>
      <c r="AA218" s="380"/>
      <c r="AB218" s="380"/>
      <c r="AC218" s="380"/>
      <c r="AD218" s="380"/>
      <c r="AE218" s="380"/>
      <c r="AF218" s="380"/>
      <c r="AG218" s="380"/>
      <c r="AH218" s="380"/>
      <c r="AI218" s="380"/>
      <c r="AJ218" s="380"/>
      <c r="AK218" s="380"/>
      <c r="AL218" s="380"/>
      <c r="AM218" s="380"/>
      <c r="AN218" s="380"/>
      <c r="AO218" s="380"/>
      <c r="AP218" s="380"/>
      <c r="AQ218" s="380"/>
      <c r="AR218" s="380"/>
      <c r="AS218" s="380"/>
      <c r="AT218" s="380"/>
      <c r="AU218" s="380"/>
      <c r="AV218" s="380"/>
      <c r="AW218" s="380"/>
      <c r="AX218" s="380"/>
      <c r="AY218" s="380"/>
      <c r="AZ218" s="380"/>
      <c r="BA218" s="380"/>
      <c r="BB218" s="380"/>
      <c r="BC218" s="380"/>
      <c r="BD218" s="380"/>
      <c r="BE218" s="380"/>
      <c r="BF218" s="380"/>
      <c r="BG218" s="380"/>
      <c r="BH218" s="380"/>
      <c r="BI218" s="380"/>
      <c r="BJ218" s="380"/>
      <c r="BK218" s="380"/>
      <c r="BL218" s="380"/>
      <c r="BM218" s="380"/>
      <c r="BN218" s="380"/>
      <c r="BO218" s="380"/>
      <c r="BP218" s="380"/>
      <c r="BQ218" s="380"/>
      <c r="BR218" s="380"/>
      <c r="BS218" s="380"/>
      <c r="BT218" s="380"/>
      <c r="BU218" s="380"/>
      <c r="BV218" s="380"/>
      <c r="BW218" s="380"/>
      <c r="BX218" s="380"/>
      <c r="BY218" s="380"/>
      <c r="BZ218" s="380"/>
      <c r="CA218" s="380"/>
      <c r="CB218" s="380"/>
      <c r="CC218" s="380"/>
      <c r="CD218" s="380"/>
      <c r="CE218" s="380"/>
      <c r="CF218" s="380"/>
      <c r="CG218" s="380"/>
      <c r="CH218" s="380"/>
      <c r="CI218" s="380"/>
      <c r="CJ218" s="380"/>
      <c r="CK218" s="380"/>
      <c r="CL218" s="380"/>
      <c r="CM218" s="380"/>
      <c r="CN218" s="380"/>
      <c r="CO218" s="380"/>
      <c r="CP218" s="380"/>
      <c r="CQ218" s="380"/>
      <c r="CR218" s="380"/>
      <c r="CS218" s="380"/>
      <c r="CT218" s="380"/>
      <c r="CU218" s="380"/>
      <c r="CV218" s="380"/>
      <c r="CW218" s="380"/>
      <c r="CX218" s="380"/>
      <c r="CY218" s="380"/>
      <c r="CZ218" s="380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</row>
    <row r="219" spans="1:135" s="29" customFormat="1" ht="13.5" customHeight="1">
      <c r="A219" s="381" t="s">
        <v>133</v>
      </c>
      <c r="B219" s="382"/>
      <c r="C219" s="382"/>
      <c r="D219" s="382"/>
      <c r="E219" s="382"/>
      <c r="F219" s="382"/>
      <c r="G219" s="383"/>
      <c r="H219" s="360" t="s">
        <v>44</v>
      </c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G219" s="361"/>
      <c r="AH219" s="361"/>
      <c r="AI219" s="361"/>
      <c r="AJ219" s="361"/>
      <c r="AK219" s="361"/>
      <c r="AL219" s="361"/>
      <c r="AM219" s="361"/>
      <c r="AN219" s="361"/>
      <c r="AO219" s="361"/>
      <c r="AP219" s="361"/>
      <c r="AQ219" s="361"/>
      <c r="AR219" s="361"/>
      <c r="AS219" s="361"/>
      <c r="AT219" s="361"/>
      <c r="AU219" s="361"/>
      <c r="AV219" s="361"/>
      <c r="AW219" s="361"/>
      <c r="AX219" s="361"/>
      <c r="AY219" s="361"/>
      <c r="AZ219" s="361"/>
      <c r="BA219" s="361"/>
      <c r="BB219" s="361"/>
      <c r="BC219" s="361"/>
      <c r="BD219" s="361"/>
      <c r="BE219" s="361"/>
      <c r="BF219" s="361"/>
      <c r="BG219" s="361"/>
      <c r="BH219" s="361"/>
      <c r="BI219" s="361"/>
      <c r="BJ219" s="361"/>
      <c r="BK219" s="361"/>
      <c r="BL219" s="361"/>
      <c r="BM219" s="361"/>
      <c r="BN219" s="361"/>
      <c r="BO219" s="361"/>
      <c r="BP219" s="361"/>
      <c r="BQ219" s="361"/>
      <c r="BR219" s="361"/>
      <c r="BS219" s="367"/>
      <c r="BT219" s="384" t="s">
        <v>63</v>
      </c>
      <c r="BU219" s="382"/>
      <c r="BV219" s="382"/>
      <c r="BW219" s="382"/>
      <c r="BX219" s="382"/>
      <c r="BY219" s="382"/>
      <c r="BZ219" s="382"/>
      <c r="CA219" s="382"/>
      <c r="CB219" s="382"/>
      <c r="CC219" s="382"/>
      <c r="CD219" s="382"/>
      <c r="CE219" s="382"/>
      <c r="CF219" s="382"/>
      <c r="CG219" s="382"/>
      <c r="CH219" s="382"/>
      <c r="CI219" s="383"/>
      <c r="CJ219" s="360" t="s">
        <v>179</v>
      </c>
      <c r="CK219" s="361"/>
      <c r="CL219" s="361"/>
      <c r="CM219" s="361"/>
      <c r="CN219" s="361"/>
      <c r="CO219" s="361"/>
      <c r="CP219" s="361"/>
      <c r="CQ219" s="361"/>
      <c r="CR219" s="361"/>
      <c r="CS219" s="361"/>
      <c r="CT219" s="361"/>
      <c r="CU219" s="361"/>
      <c r="CV219" s="361"/>
      <c r="CW219" s="361"/>
      <c r="CX219" s="361"/>
      <c r="CY219" s="361"/>
      <c r="CZ219" s="362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</row>
    <row r="220" spans="1:135" s="29" customFormat="1" ht="27" customHeight="1">
      <c r="A220" s="385">
        <v>1</v>
      </c>
      <c r="B220" s="386"/>
      <c r="C220" s="386"/>
      <c r="D220" s="386"/>
      <c r="E220" s="386"/>
      <c r="F220" s="386"/>
      <c r="G220" s="386"/>
      <c r="H220" s="363">
        <v>2</v>
      </c>
      <c r="I220" s="364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/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364"/>
      <c r="BF220" s="364"/>
      <c r="BG220" s="364"/>
      <c r="BH220" s="364"/>
      <c r="BI220" s="364"/>
      <c r="BJ220" s="364"/>
      <c r="BK220" s="364"/>
      <c r="BL220" s="364"/>
      <c r="BM220" s="364"/>
      <c r="BN220" s="364"/>
      <c r="BO220" s="364"/>
      <c r="BP220" s="364"/>
      <c r="BQ220" s="364"/>
      <c r="BR220" s="364"/>
      <c r="BS220" s="365"/>
      <c r="BT220" s="386">
        <v>3</v>
      </c>
      <c r="BU220" s="386"/>
      <c r="BV220" s="386"/>
      <c r="BW220" s="386"/>
      <c r="BX220" s="386"/>
      <c r="BY220" s="386"/>
      <c r="BZ220" s="386"/>
      <c r="CA220" s="386"/>
      <c r="CB220" s="386"/>
      <c r="CC220" s="386"/>
      <c r="CD220" s="386"/>
      <c r="CE220" s="386"/>
      <c r="CF220" s="386"/>
      <c r="CG220" s="386"/>
      <c r="CH220" s="386"/>
      <c r="CI220" s="386"/>
      <c r="CJ220" s="363">
        <v>4</v>
      </c>
      <c r="CK220" s="364"/>
      <c r="CL220" s="364"/>
      <c r="CM220" s="364"/>
      <c r="CN220" s="364"/>
      <c r="CO220" s="364"/>
      <c r="CP220" s="364"/>
      <c r="CQ220" s="364"/>
      <c r="CR220" s="364"/>
      <c r="CS220" s="364"/>
      <c r="CT220" s="364"/>
      <c r="CU220" s="364"/>
      <c r="CV220" s="364"/>
      <c r="CW220" s="364"/>
      <c r="CX220" s="364"/>
      <c r="CY220" s="364"/>
      <c r="CZ220" s="366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</row>
    <row r="221" spans="1:104" ht="29.25" customHeight="1">
      <c r="A221" s="368" t="s">
        <v>147</v>
      </c>
      <c r="B221" s="369"/>
      <c r="C221" s="369"/>
      <c r="D221" s="369"/>
      <c r="E221" s="369"/>
      <c r="F221" s="369"/>
      <c r="G221" s="369"/>
      <c r="H221" s="342" t="s">
        <v>387</v>
      </c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343"/>
      <c r="AK221" s="343"/>
      <c r="AL221" s="343"/>
      <c r="AM221" s="343"/>
      <c r="AN221" s="343"/>
      <c r="AO221" s="343"/>
      <c r="AP221" s="343"/>
      <c r="AQ221" s="343"/>
      <c r="AR221" s="343"/>
      <c r="AS221" s="343"/>
      <c r="AT221" s="343"/>
      <c r="AU221" s="343"/>
      <c r="AV221" s="343"/>
      <c r="AW221" s="343"/>
      <c r="AX221" s="343"/>
      <c r="AY221" s="343"/>
      <c r="AZ221" s="343"/>
      <c r="BA221" s="343"/>
      <c r="BB221" s="343"/>
      <c r="BC221" s="343"/>
      <c r="BD221" s="343"/>
      <c r="BE221" s="343"/>
      <c r="BF221" s="343"/>
      <c r="BG221" s="343"/>
      <c r="BH221" s="343"/>
      <c r="BI221" s="343"/>
      <c r="BJ221" s="343"/>
      <c r="BK221" s="343"/>
      <c r="BL221" s="343"/>
      <c r="BM221" s="343"/>
      <c r="BN221" s="343"/>
      <c r="BO221" s="343"/>
      <c r="BP221" s="343"/>
      <c r="BQ221" s="343"/>
      <c r="BR221" s="343"/>
      <c r="BS221" s="344"/>
      <c r="BT221" s="345">
        <v>1</v>
      </c>
      <c r="BU221" s="346"/>
      <c r="BV221" s="346"/>
      <c r="BW221" s="346"/>
      <c r="BX221" s="346"/>
      <c r="BY221" s="346"/>
      <c r="BZ221" s="346"/>
      <c r="CA221" s="346"/>
      <c r="CB221" s="346"/>
      <c r="CC221" s="346"/>
      <c r="CD221" s="346"/>
      <c r="CE221" s="346"/>
      <c r="CF221" s="346"/>
      <c r="CG221" s="346"/>
      <c r="CH221" s="346"/>
      <c r="CI221" s="347"/>
      <c r="CJ221" s="222">
        <v>383195.78</v>
      </c>
      <c r="CK221" s="223"/>
      <c r="CL221" s="223"/>
      <c r="CM221" s="223"/>
      <c r="CN221" s="223"/>
      <c r="CO221" s="223"/>
      <c r="CP221" s="223"/>
      <c r="CQ221" s="223"/>
      <c r="CR221" s="223"/>
      <c r="CS221" s="223"/>
      <c r="CT221" s="223"/>
      <c r="CU221" s="223"/>
      <c r="CV221" s="223"/>
      <c r="CW221" s="223"/>
      <c r="CX221" s="223"/>
      <c r="CY221" s="223"/>
      <c r="CZ221" s="351"/>
    </row>
    <row r="222" spans="1:104" s="30" customFormat="1" ht="21.75" customHeight="1" thickBot="1">
      <c r="A222" s="370"/>
      <c r="B222" s="371"/>
      <c r="C222" s="371"/>
      <c r="D222" s="371"/>
      <c r="E222" s="371"/>
      <c r="F222" s="371"/>
      <c r="G222" s="372"/>
      <c r="H222" s="373" t="s">
        <v>280</v>
      </c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74"/>
      <c r="AC222" s="374"/>
      <c r="AD222" s="374"/>
      <c r="AE222" s="374"/>
      <c r="AF222" s="374"/>
      <c r="AG222" s="374"/>
      <c r="AH222" s="374"/>
      <c r="AI222" s="374"/>
      <c r="AJ222" s="374"/>
      <c r="AK222" s="374"/>
      <c r="AL222" s="374"/>
      <c r="AM222" s="374"/>
      <c r="AN222" s="374"/>
      <c r="AO222" s="374"/>
      <c r="AP222" s="374"/>
      <c r="AQ222" s="374"/>
      <c r="AR222" s="374"/>
      <c r="AS222" s="374"/>
      <c r="AT222" s="374"/>
      <c r="AU222" s="374"/>
      <c r="AV222" s="374"/>
      <c r="AW222" s="374"/>
      <c r="AX222" s="374"/>
      <c r="AY222" s="374"/>
      <c r="AZ222" s="374"/>
      <c r="BA222" s="374"/>
      <c r="BB222" s="374"/>
      <c r="BC222" s="374"/>
      <c r="BD222" s="374"/>
      <c r="BE222" s="374"/>
      <c r="BF222" s="374"/>
      <c r="BG222" s="374"/>
      <c r="BH222" s="374"/>
      <c r="BI222" s="374"/>
      <c r="BJ222" s="374"/>
      <c r="BK222" s="374"/>
      <c r="BL222" s="374"/>
      <c r="BM222" s="374"/>
      <c r="BN222" s="374"/>
      <c r="BO222" s="374"/>
      <c r="BP222" s="374"/>
      <c r="BQ222" s="374"/>
      <c r="BR222" s="374"/>
      <c r="BS222" s="375"/>
      <c r="BT222" s="376" t="s">
        <v>124</v>
      </c>
      <c r="BU222" s="377"/>
      <c r="BV222" s="377"/>
      <c r="BW222" s="377"/>
      <c r="BX222" s="377"/>
      <c r="BY222" s="377"/>
      <c r="BZ222" s="377"/>
      <c r="CA222" s="377"/>
      <c r="CB222" s="377"/>
      <c r="CC222" s="377"/>
      <c r="CD222" s="377"/>
      <c r="CE222" s="377"/>
      <c r="CF222" s="377"/>
      <c r="CG222" s="377"/>
      <c r="CH222" s="377"/>
      <c r="CI222" s="378"/>
      <c r="CJ222" s="339">
        <f>SUM(CJ221:CJ221)</f>
        <v>383195.78</v>
      </c>
      <c r="CK222" s="340"/>
      <c r="CL222" s="340"/>
      <c r="CM222" s="340"/>
      <c r="CN222" s="340"/>
      <c r="CO222" s="340"/>
      <c r="CP222" s="340"/>
      <c r="CQ222" s="340"/>
      <c r="CR222" s="340"/>
      <c r="CS222" s="340"/>
      <c r="CT222" s="340"/>
      <c r="CU222" s="340"/>
      <c r="CV222" s="340"/>
      <c r="CW222" s="340"/>
      <c r="CX222" s="340"/>
      <c r="CY222" s="379"/>
      <c r="CZ222" s="98">
        <f>SUM(CJ222)</f>
        <v>383195.78</v>
      </c>
    </row>
    <row r="223" spans="1:104" s="30" customFormat="1" ht="21.75" customHeight="1" hidden="1">
      <c r="A223" s="103"/>
      <c r="B223" s="103"/>
      <c r="C223" s="103"/>
      <c r="D223" s="103"/>
      <c r="E223" s="103"/>
      <c r="F223" s="103"/>
      <c r="G223" s="10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5"/>
    </row>
    <row r="224" spans="1:104" s="30" customFormat="1" ht="21.75" customHeight="1" hidden="1">
      <c r="A224" s="103"/>
      <c r="B224" s="103"/>
      <c r="C224" s="103"/>
      <c r="D224" s="103"/>
      <c r="E224" s="103"/>
      <c r="F224" s="103"/>
      <c r="G224" s="10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5"/>
    </row>
    <row r="225" spans="1:104" s="31" customFormat="1" ht="13.5" customHeight="1">
      <c r="A225" s="447" t="s">
        <v>409</v>
      </c>
      <c r="B225" s="448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448"/>
      <c r="Q225" s="448"/>
      <c r="R225" s="448"/>
      <c r="S225" s="448"/>
      <c r="T225" s="448"/>
      <c r="U225" s="448"/>
      <c r="V225" s="448"/>
      <c r="W225" s="448"/>
      <c r="X225" s="448"/>
      <c r="Y225" s="448"/>
      <c r="Z225" s="448"/>
      <c r="AA225" s="448"/>
      <c r="AB225" s="448"/>
      <c r="AC225" s="448"/>
      <c r="AD225" s="448"/>
      <c r="AE225" s="448"/>
      <c r="AF225" s="448"/>
      <c r="AG225" s="448"/>
      <c r="AH225" s="448"/>
      <c r="AI225" s="448"/>
      <c r="AJ225" s="448"/>
      <c r="AK225" s="448"/>
      <c r="AL225" s="448"/>
      <c r="AM225" s="448"/>
      <c r="AN225" s="448"/>
      <c r="AO225" s="448"/>
      <c r="AP225" s="448"/>
      <c r="AQ225" s="448"/>
      <c r="AR225" s="448"/>
      <c r="AS225" s="448"/>
      <c r="AT225" s="448"/>
      <c r="AU225" s="448"/>
      <c r="AV225" s="448"/>
      <c r="AW225" s="448"/>
      <c r="AX225" s="448"/>
      <c r="AY225" s="448"/>
      <c r="AZ225" s="448"/>
      <c r="BA225" s="448"/>
      <c r="BB225" s="448"/>
      <c r="BC225" s="448"/>
      <c r="BD225" s="448"/>
      <c r="BE225" s="448"/>
      <c r="BF225" s="448"/>
      <c r="BG225" s="448"/>
      <c r="BH225" s="448"/>
      <c r="BI225" s="448"/>
      <c r="BJ225" s="448"/>
      <c r="BK225" s="448"/>
      <c r="BL225" s="448"/>
      <c r="BM225" s="448"/>
      <c r="BN225" s="448"/>
      <c r="BO225" s="448"/>
      <c r="BP225" s="448"/>
      <c r="BQ225" s="448"/>
      <c r="BR225" s="448"/>
      <c r="BS225" s="448"/>
      <c r="BT225" s="448"/>
      <c r="BU225" s="448"/>
      <c r="BV225" s="448"/>
      <c r="BW225" s="448"/>
      <c r="BX225" s="448"/>
      <c r="BY225" s="448"/>
      <c r="BZ225" s="448"/>
      <c r="CA225" s="448"/>
      <c r="CB225" s="448"/>
      <c r="CC225" s="448"/>
      <c r="CD225" s="448"/>
      <c r="CE225" s="448"/>
      <c r="CF225" s="448"/>
      <c r="CG225" s="448"/>
      <c r="CH225" s="448"/>
      <c r="CI225" s="448"/>
      <c r="CJ225" s="448"/>
      <c r="CK225" s="448"/>
      <c r="CL225" s="448"/>
      <c r="CM225" s="448"/>
      <c r="CN225" s="448"/>
      <c r="CO225" s="448"/>
      <c r="CP225" s="448"/>
      <c r="CQ225" s="448"/>
      <c r="CR225" s="448"/>
      <c r="CS225" s="448"/>
      <c r="CT225" s="448"/>
      <c r="CU225" s="448"/>
      <c r="CV225" s="448"/>
      <c r="CW225" s="448"/>
      <c r="CX225" s="448"/>
      <c r="CY225" s="448"/>
      <c r="CZ225" s="135"/>
    </row>
    <row r="226" spans="1:104" s="32" customFormat="1" ht="30.75" customHeight="1" hidden="1">
      <c r="A226" s="448"/>
      <c r="B226" s="448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448"/>
      <c r="Q226" s="448"/>
      <c r="R226" s="448"/>
      <c r="S226" s="448"/>
      <c r="T226" s="448"/>
      <c r="U226" s="448"/>
      <c r="V226" s="448"/>
      <c r="W226" s="448"/>
      <c r="X226" s="448"/>
      <c r="Y226" s="448"/>
      <c r="Z226" s="448"/>
      <c r="AA226" s="448"/>
      <c r="AB226" s="448"/>
      <c r="AC226" s="448"/>
      <c r="AD226" s="448"/>
      <c r="AE226" s="448"/>
      <c r="AF226" s="448"/>
      <c r="AG226" s="448"/>
      <c r="AH226" s="448"/>
      <c r="AI226" s="448"/>
      <c r="AJ226" s="448"/>
      <c r="AK226" s="448"/>
      <c r="AL226" s="448"/>
      <c r="AM226" s="448"/>
      <c r="AN226" s="448"/>
      <c r="AO226" s="448"/>
      <c r="AP226" s="448"/>
      <c r="AQ226" s="448"/>
      <c r="AR226" s="448"/>
      <c r="AS226" s="448"/>
      <c r="AT226" s="448"/>
      <c r="AU226" s="448"/>
      <c r="AV226" s="448"/>
      <c r="AW226" s="448"/>
      <c r="AX226" s="448"/>
      <c r="AY226" s="448"/>
      <c r="AZ226" s="448"/>
      <c r="BA226" s="448"/>
      <c r="BB226" s="448"/>
      <c r="BC226" s="448"/>
      <c r="BD226" s="448"/>
      <c r="BE226" s="448"/>
      <c r="BF226" s="448"/>
      <c r="BG226" s="448"/>
      <c r="BH226" s="448"/>
      <c r="BI226" s="448"/>
      <c r="BJ226" s="448"/>
      <c r="BK226" s="448"/>
      <c r="BL226" s="448"/>
      <c r="BM226" s="448"/>
      <c r="BN226" s="448"/>
      <c r="BO226" s="448"/>
      <c r="BP226" s="448"/>
      <c r="BQ226" s="448"/>
      <c r="BR226" s="448"/>
      <c r="BS226" s="448"/>
      <c r="BT226" s="448"/>
      <c r="BU226" s="448"/>
      <c r="BV226" s="448"/>
      <c r="BW226" s="448"/>
      <c r="BX226" s="448"/>
      <c r="BY226" s="448"/>
      <c r="BZ226" s="448"/>
      <c r="CA226" s="448"/>
      <c r="CB226" s="448"/>
      <c r="CC226" s="448"/>
      <c r="CD226" s="448"/>
      <c r="CE226" s="448"/>
      <c r="CF226" s="448"/>
      <c r="CG226" s="448"/>
      <c r="CH226" s="448"/>
      <c r="CI226" s="448"/>
      <c r="CJ226" s="448"/>
      <c r="CK226" s="448"/>
      <c r="CL226" s="448"/>
      <c r="CM226" s="448"/>
      <c r="CN226" s="448"/>
      <c r="CO226" s="448"/>
      <c r="CP226" s="448"/>
      <c r="CQ226" s="448"/>
      <c r="CR226" s="448"/>
      <c r="CS226" s="448"/>
      <c r="CT226" s="448"/>
      <c r="CU226" s="448"/>
      <c r="CV226" s="448"/>
      <c r="CW226" s="448"/>
      <c r="CX226" s="448"/>
      <c r="CY226" s="448"/>
      <c r="CZ226" s="135"/>
    </row>
    <row r="227" spans="1:104" s="32" customFormat="1" ht="23.25" customHeight="1" hidden="1">
      <c r="A227" s="448"/>
      <c r="B227" s="448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448"/>
      <c r="Q227" s="448"/>
      <c r="R227" s="448"/>
      <c r="S227" s="448"/>
      <c r="T227" s="448"/>
      <c r="U227" s="448"/>
      <c r="V227" s="448"/>
      <c r="W227" s="448"/>
      <c r="X227" s="448"/>
      <c r="Y227" s="448"/>
      <c r="Z227" s="448"/>
      <c r="AA227" s="448"/>
      <c r="AB227" s="448"/>
      <c r="AC227" s="448"/>
      <c r="AD227" s="448"/>
      <c r="AE227" s="448"/>
      <c r="AF227" s="448"/>
      <c r="AG227" s="448"/>
      <c r="AH227" s="448"/>
      <c r="AI227" s="448"/>
      <c r="AJ227" s="448"/>
      <c r="AK227" s="448"/>
      <c r="AL227" s="448"/>
      <c r="AM227" s="448"/>
      <c r="AN227" s="448"/>
      <c r="AO227" s="448"/>
      <c r="AP227" s="448"/>
      <c r="AQ227" s="448"/>
      <c r="AR227" s="448"/>
      <c r="AS227" s="448"/>
      <c r="AT227" s="448"/>
      <c r="AU227" s="448"/>
      <c r="AV227" s="448"/>
      <c r="AW227" s="448"/>
      <c r="AX227" s="448"/>
      <c r="AY227" s="448"/>
      <c r="AZ227" s="448"/>
      <c r="BA227" s="448"/>
      <c r="BB227" s="448"/>
      <c r="BC227" s="448"/>
      <c r="BD227" s="448"/>
      <c r="BE227" s="448"/>
      <c r="BF227" s="448"/>
      <c r="BG227" s="448"/>
      <c r="BH227" s="448"/>
      <c r="BI227" s="448"/>
      <c r="BJ227" s="448"/>
      <c r="BK227" s="448"/>
      <c r="BL227" s="448"/>
      <c r="BM227" s="448"/>
      <c r="BN227" s="448"/>
      <c r="BO227" s="448"/>
      <c r="BP227" s="448"/>
      <c r="BQ227" s="448"/>
      <c r="BR227" s="448"/>
      <c r="BS227" s="448"/>
      <c r="BT227" s="448"/>
      <c r="BU227" s="448"/>
      <c r="BV227" s="448"/>
      <c r="BW227" s="448"/>
      <c r="BX227" s="448"/>
      <c r="BY227" s="448"/>
      <c r="BZ227" s="448"/>
      <c r="CA227" s="448"/>
      <c r="CB227" s="448"/>
      <c r="CC227" s="448"/>
      <c r="CD227" s="448"/>
      <c r="CE227" s="448"/>
      <c r="CF227" s="448"/>
      <c r="CG227" s="448"/>
      <c r="CH227" s="448"/>
      <c r="CI227" s="448"/>
      <c r="CJ227" s="448"/>
      <c r="CK227" s="448"/>
      <c r="CL227" s="448"/>
      <c r="CM227" s="448"/>
      <c r="CN227" s="448"/>
      <c r="CO227" s="448"/>
      <c r="CP227" s="448"/>
      <c r="CQ227" s="448"/>
      <c r="CR227" s="448"/>
      <c r="CS227" s="448"/>
      <c r="CT227" s="448"/>
      <c r="CU227" s="448"/>
      <c r="CV227" s="448"/>
      <c r="CW227" s="448"/>
      <c r="CX227" s="448"/>
      <c r="CY227" s="448"/>
      <c r="CZ227" s="135"/>
    </row>
    <row r="228" spans="1:104" s="32" customFormat="1" ht="15" customHeight="1" hidden="1">
      <c r="A228" s="448"/>
      <c r="B228" s="448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448"/>
      <c r="Q228" s="448"/>
      <c r="R228" s="448"/>
      <c r="S228" s="448"/>
      <c r="T228" s="448"/>
      <c r="U228" s="448"/>
      <c r="V228" s="448"/>
      <c r="W228" s="448"/>
      <c r="X228" s="448"/>
      <c r="Y228" s="448"/>
      <c r="Z228" s="448"/>
      <c r="AA228" s="448"/>
      <c r="AB228" s="448"/>
      <c r="AC228" s="448"/>
      <c r="AD228" s="448"/>
      <c r="AE228" s="448"/>
      <c r="AF228" s="448"/>
      <c r="AG228" s="448"/>
      <c r="AH228" s="448"/>
      <c r="AI228" s="448"/>
      <c r="AJ228" s="448"/>
      <c r="AK228" s="448"/>
      <c r="AL228" s="448"/>
      <c r="AM228" s="448"/>
      <c r="AN228" s="448"/>
      <c r="AO228" s="448"/>
      <c r="AP228" s="448"/>
      <c r="AQ228" s="448"/>
      <c r="AR228" s="448"/>
      <c r="AS228" s="448"/>
      <c r="AT228" s="448"/>
      <c r="AU228" s="448"/>
      <c r="AV228" s="448"/>
      <c r="AW228" s="448"/>
      <c r="AX228" s="448"/>
      <c r="AY228" s="448"/>
      <c r="AZ228" s="448"/>
      <c r="BA228" s="448"/>
      <c r="BB228" s="448"/>
      <c r="BC228" s="448"/>
      <c r="BD228" s="448"/>
      <c r="BE228" s="448"/>
      <c r="BF228" s="448"/>
      <c r="BG228" s="448"/>
      <c r="BH228" s="448"/>
      <c r="BI228" s="448"/>
      <c r="BJ228" s="448"/>
      <c r="BK228" s="448"/>
      <c r="BL228" s="448"/>
      <c r="BM228" s="448"/>
      <c r="BN228" s="448"/>
      <c r="BO228" s="448"/>
      <c r="BP228" s="448"/>
      <c r="BQ228" s="448"/>
      <c r="BR228" s="448"/>
      <c r="BS228" s="448"/>
      <c r="BT228" s="448"/>
      <c r="BU228" s="448"/>
      <c r="BV228" s="448"/>
      <c r="BW228" s="448"/>
      <c r="BX228" s="448"/>
      <c r="BY228" s="448"/>
      <c r="BZ228" s="448"/>
      <c r="CA228" s="448"/>
      <c r="CB228" s="448"/>
      <c r="CC228" s="448"/>
      <c r="CD228" s="448"/>
      <c r="CE228" s="448"/>
      <c r="CF228" s="448"/>
      <c r="CG228" s="448"/>
      <c r="CH228" s="448"/>
      <c r="CI228" s="448"/>
      <c r="CJ228" s="448"/>
      <c r="CK228" s="448"/>
      <c r="CL228" s="448"/>
      <c r="CM228" s="448"/>
      <c r="CN228" s="448"/>
      <c r="CO228" s="448"/>
      <c r="CP228" s="448"/>
      <c r="CQ228" s="448"/>
      <c r="CR228" s="448"/>
      <c r="CS228" s="448"/>
      <c r="CT228" s="448"/>
      <c r="CU228" s="448"/>
      <c r="CV228" s="448"/>
      <c r="CW228" s="448"/>
      <c r="CX228" s="448"/>
      <c r="CY228" s="448"/>
      <c r="CZ228" s="135"/>
    </row>
    <row r="229" spans="1:104" s="32" customFormat="1" ht="22.5" customHeight="1" hidden="1">
      <c r="A229" s="448"/>
      <c r="B229" s="448"/>
      <c r="C229" s="448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  <c r="O229" s="448"/>
      <c r="P229" s="448"/>
      <c r="Q229" s="448"/>
      <c r="R229" s="448"/>
      <c r="S229" s="448"/>
      <c r="T229" s="448"/>
      <c r="U229" s="448"/>
      <c r="V229" s="448"/>
      <c r="W229" s="448"/>
      <c r="X229" s="448"/>
      <c r="Y229" s="448"/>
      <c r="Z229" s="448"/>
      <c r="AA229" s="448"/>
      <c r="AB229" s="448"/>
      <c r="AC229" s="448"/>
      <c r="AD229" s="448"/>
      <c r="AE229" s="448"/>
      <c r="AF229" s="448"/>
      <c r="AG229" s="448"/>
      <c r="AH229" s="448"/>
      <c r="AI229" s="448"/>
      <c r="AJ229" s="448"/>
      <c r="AK229" s="448"/>
      <c r="AL229" s="448"/>
      <c r="AM229" s="448"/>
      <c r="AN229" s="448"/>
      <c r="AO229" s="448"/>
      <c r="AP229" s="448"/>
      <c r="AQ229" s="448"/>
      <c r="AR229" s="448"/>
      <c r="AS229" s="448"/>
      <c r="AT229" s="448"/>
      <c r="AU229" s="448"/>
      <c r="AV229" s="448"/>
      <c r="AW229" s="448"/>
      <c r="AX229" s="448"/>
      <c r="AY229" s="448"/>
      <c r="AZ229" s="448"/>
      <c r="BA229" s="448"/>
      <c r="BB229" s="448"/>
      <c r="BC229" s="448"/>
      <c r="BD229" s="448"/>
      <c r="BE229" s="448"/>
      <c r="BF229" s="448"/>
      <c r="BG229" s="448"/>
      <c r="BH229" s="448"/>
      <c r="BI229" s="448"/>
      <c r="BJ229" s="448"/>
      <c r="BK229" s="448"/>
      <c r="BL229" s="448"/>
      <c r="BM229" s="448"/>
      <c r="BN229" s="448"/>
      <c r="BO229" s="448"/>
      <c r="BP229" s="448"/>
      <c r="BQ229" s="448"/>
      <c r="BR229" s="448"/>
      <c r="BS229" s="448"/>
      <c r="BT229" s="448"/>
      <c r="BU229" s="448"/>
      <c r="BV229" s="448"/>
      <c r="BW229" s="448"/>
      <c r="BX229" s="448"/>
      <c r="BY229" s="448"/>
      <c r="BZ229" s="448"/>
      <c r="CA229" s="448"/>
      <c r="CB229" s="448"/>
      <c r="CC229" s="448"/>
      <c r="CD229" s="448"/>
      <c r="CE229" s="448"/>
      <c r="CF229" s="448"/>
      <c r="CG229" s="448"/>
      <c r="CH229" s="448"/>
      <c r="CI229" s="448"/>
      <c r="CJ229" s="448"/>
      <c r="CK229" s="448"/>
      <c r="CL229" s="448"/>
      <c r="CM229" s="448"/>
      <c r="CN229" s="448"/>
      <c r="CO229" s="448"/>
      <c r="CP229" s="448"/>
      <c r="CQ229" s="448"/>
      <c r="CR229" s="448"/>
      <c r="CS229" s="448"/>
      <c r="CT229" s="448"/>
      <c r="CU229" s="448"/>
      <c r="CV229" s="448"/>
      <c r="CW229" s="448"/>
      <c r="CX229" s="448"/>
      <c r="CY229" s="448"/>
      <c r="CZ229" s="135"/>
    </row>
    <row r="230" spans="1:104" ht="11.25" customHeight="1" hidden="1">
      <c r="A230" s="448"/>
      <c r="B230" s="448"/>
      <c r="C230" s="448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448"/>
      <c r="Y230" s="448"/>
      <c r="Z230" s="448"/>
      <c r="AA230" s="448"/>
      <c r="AB230" s="448"/>
      <c r="AC230" s="448"/>
      <c r="AD230" s="448"/>
      <c r="AE230" s="448"/>
      <c r="AF230" s="448"/>
      <c r="AG230" s="448"/>
      <c r="AH230" s="448"/>
      <c r="AI230" s="448"/>
      <c r="AJ230" s="448"/>
      <c r="AK230" s="448"/>
      <c r="AL230" s="448"/>
      <c r="AM230" s="448"/>
      <c r="AN230" s="448"/>
      <c r="AO230" s="448"/>
      <c r="AP230" s="448"/>
      <c r="AQ230" s="448"/>
      <c r="AR230" s="448"/>
      <c r="AS230" s="448"/>
      <c r="AT230" s="448"/>
      <c r="AU230" s="448"/>
      <c r="AV230" s="448"/>
      <c r="AW230" s="448"/>
      <c r="AX230" s="448"/>
      <c r="AY230" s="448"/>
      <c r="AZ230" s="448"/>
      <c r="BA230" s="448"/>
      <c r="BB230" s="448"/>
      <c r="BC230" s="448"/>
      <c r="BD230" s="448"/>
      <c r="BE230" s="448"/>
      <c r="BF230" s="448"/>
      <c r="BG230" s="448"/>
      <c r="BH230" s="448"/>
      <c r="BI230" s="448"/>
      <c r="BJ230" s="448"/>
      <c r="BK230" s="448"/>
      <c r="BL230" s="448"/>
      <c r="BM230" s="448"/>
      <c r="BN230" s="448"/>
      <c r="BO230" s="448"/>
      <c r="BP230" s="448"/>
      <c r="BQ230" s="448"/>
      <c r="BR230" s="448"/>
      <c r="BS230" s="448"/>
      <c r="BT230" s="448"/>
      <c r="BU230" s="448"/>
      <c r="BV230" s="448"/>
      <c r="BW230" s="448"/>
      <c r="BX230" s="448"/>
      <c r="BY230" s="448"/>
      <c r="BZ230" s="448"/>
      <c r="CA230" s="448"/>
      <c r="CB230" s="448"/>
      <c r="CC230" s="448"/>
      <c r="CD230" s="448"/>
      <c r="CE230" s="448"/>
      <c r="CF230" s="448"/>
      <c r="CG230" s="448"/>
      <c r="CH230" s="448"/>
      <c r="CI230" s="448"/>
      <c r="CJ230" s="448"/>
      <c r="CK230" s="448"/>
      <c r="CL230" s="448"/>
      <c r="CM230" s="448"/>
      <c r="CN230" s="448"/>
      <c r="CO230" s="448"/>
      <c r="CP230" s="448"/>
      <c r="CQ230" s="448"/>
      <c r="CR230" s="448"/>
      <c r="CS230" s="448"/>
      <c r="CT230" s="448"/>
      <c r="CU230" s="448"/>
      <c r="CV230" s="448"/>
      <c r="CW230" s="448"/>
      <c r="CX230" s="448"/>
      <c r="CY230" s="448"/>
      <c r="CZ230" s="135"/>
    </row>
    <row r="231" spans="2:104" ht="15.75" customHeight="1">
      <c r="B231" s="447" t="s">
        <v>392</v>
      </c>
      <c r="C231" s="448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48"/>
      <c r="S231" s="448"/>
      <c r="T231" s="448"/>
      <c r="U231" s="448"/>
      <c r="V231" s="448"/>
      <c r="W231" s="448"/>
      <c r="X231" s="448"/>
      <c r="Y231" s="448"/>
      <c r="Z231" s="448"/>
      <c r="AA231" s="448"/>
      <c r="AB231" s="448"/>
      <c r="AC231" s="448"/>
      <c r="AD231" s="448"/>
      <c r="AE231" s="448"/>
      <c r="AF231" s="448"/>
      <c r="AG231" s="448"/>
      <c r="AH231" s="448"/>
      <c r="AI231" s="448"/>
      <c r="AJ231" s="448"/>
      <c r="AK231" s="448"/>
      <c r="AL231" s="448"/>
      <c r="AM231" s="448"/>
      <c r="AN231" s="448"/>
      <c r="AO231" s="448"/>
      <c r="AP231" s="448"/>
      <c r="AQ231" s="448"/>
      <c r="AR231" s="448"/>
      <c r="AS231" s="448"/>
      <c r="AT231" s="448"/>
      <c r="AU231" s="448"/>
      <c r="AV231" s="448"/>
      <c r="AW231" s="448"/>
      <c r="AX231" s="448"/>
      <c r="AY231" s="448"/>
      <c r="AZ231" s="448"/>
      <c r="BA231" s="448"/>
      <c r="BB231" s="448"/>
      <c r="BC231" s="448"/>
      <c r="BD231" s="448"/>
      <c r="BE231" s="448"/>
      <c r="BF231" s="448"/>
      <c r="BG231" s="448"/>
      <c r="BH231" s="448"/>
      <c r="BI231" s="448"/>
      <c r="BJ231" s="448"/>
      <c r="BK231" s="448"/>
      <c r="BL231" s="448"/>
      <c r="BM231" s="448"/>
      <c r="BN231" s="448"/>
      <c r="BO231" s="448"/>
      <c r="BP231" s="448"/>
      <c r="BQ231" s="448"/>
      <c r="BR231" s="448"/>
      <c r="BS231" s="448"/>
      <c r="BT231" s="448"/>
      <c r="BU231" s="448"/>
      <c r="BV231" s="448"/>
      <c r="BW231" s="448"/>
      <c r="BX231" s="448"/>
      <c r="BY231" s="448"/>
      <c r="BZ231" s="448"/>
      <c r="CA231" s="448"/>
      <c r="CB231" s="448"/>
      <c r="CC231" s="448"/>
      <c r="CD231" s="448"/>
      <c r="CE231" s="448"/>
      <c r="CF231" s="448"/>
      <c r="CG231" s="448"/>
      <c r="CH231" s="448"/>
      <c r="CI231" s="448"/>
      <c r="CJ231" s="448"/>
      <c r="CK231" s="448"/>
      <c r="CL231" s="448"/>
      <c r="CM231" s="448"/>
      <c r="CN231" s="448"/>
      <c r="CO231" s="448"/>
      <c r="CP231" s="448"/>
      <c r="CQ231" s="448"/>
      <c r="CR231" s="448"/>
      <c r="CS231" s="448"/>
      <c r="CT231" s="448"/>
      <c r="CU231" s="448"/>
      <c r="CV231" s="448"/>
      <c r="CW231" s="448"/>
      <c r="CX231" s="448"/>
      <c r="CY231" s="448"/>
      <c r="CZ231" s="135"/>
    </row>
    <row r="232" spans="2:104" ht="15" customHeight="1">
      <c r="B232" s="449" t="s">
        <v>389</v>
      </c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  <c r="AT232" s="448"/>
      <c r="AU232" s="448"/>
      <c r="AV232" s="448"/>
      <c r="AW232" s="448"/>
      <c r="AX232" s="448"/>
      <c r="AY232" s="448"/>
      <c r="AZ232" s="448"/>
      <c r="BA232" s="448"/>
      <c r="BB232" s="448"/>
      <c r="BC232" s="448"/>
      <c r="BD232" s="448"/>
      <c r="BE232" s="448"/>
      <c r="BF232" s="448"/>
      <c r="BG232" s="448"/>
      <c r="BH232" s="448"/>
      <c r="BI232" s="448"/>
      <c r="BJ232" s="448"/>
      <c r="BK232" s="448"/>
      <c r="BL232" s="448"/>
      <c r="BM232" s="448"/>
      <c r="BN232" s="448"/>
      <c r="BO232" s="448"/>
      <c r="BP232" s="448"/>
      <c r="BQ232" s="448"/>
      <c r="BR232" s="448"/>
      <c r="BS232" s="448"/>
      <c r="BT232" s="448"/>
      <c r="BU232" s="448"/>
      <c r="BV232" s="448"/>
      <c r="BW232" s="448"/>
      <c r="BX232" s="448"/>
      <c r="BY232" s="448"/>
      <c r="BZ232" s="448"/>
      <c r="CA232" s="448"/>
      <c r="CB232" s="448"/>
      <c r="CC232" s="448"/>
      <c r="CD232" s="448"/>
      <c r="CE232" s="448"/>
      <c r="CF232" s="448"/>
      <c r="CG232" s="448"/>
      <c r="CH232" s="448"/>
      <c r="CI232" s="448"/>
      <c r="CJ232" s="448"/>
      <c r="CK232" s="448"/>
      <c r="CL232" s="448"/>
      <c r="CM232" s="448"/>
      <c r="CN232" s="448"/>
      <c r="CO232" s="448"/>
      <c r="CP232" s="448"/>
      <c r="CQ232" s="448"/>
      <c r="CR232" s="448"/>
      <c r="CS232" s="448"/>
      <c r="CT232" s="448"/>
      <c r="CU232" s="448"/>
      <c r="CV232" s="448"/>
      <c r="CW232" s="448"/>
      <c r="CX232" s="448"/>
      <c r="CY232" s="448"/>
      <c r="CZ232" s="135"/>
    </row>
    <row r="233" spans="2:104" ht="4.5" customHeight="1" thickBot="1"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448"/>
      <c r="AU233" s="448"/>
      <c r="AV233" s="448"/>
      <c r="AW233" s="448"/>
      <c r="AX233" s="448"/>
      <c r="AY233" s="448"/>
      <c r="AZ233" s="448"/>
      <c r="BA233" s="448"/>
      <c r="BB233" s="448"/>
      <c r="BC233" s="448"/>
      <c r="BD233" s="448"/>
      <c r="BE233" s="448"/>
      <c r="BF233" s="448"/>
      <c r="BG233" s="448"/>
      <c r="BH233" s="448"/>
      <c r="BI233" s="448"/>
      <c r="BJ233" s="448"/>
      <c r="BK233" s="448"/>
      <c r="BL233" s="448"/>
      <c r="BM233" s="448"/>
      <c r="BN233" s="448"/>
      <c r="BO233" s="448"/>
      <c r="BP233" s="448"/>
      <c r="BQ233" s="448"/>
      <c r="BR233" s="448"/>
      <c r="BS233" s="448"/>
      <c r="BT233" s="448"/>
      <c r="BU233" s="448"/>
      <c r="BV233" s="448"/>
      <c r="BW233" s="448"/>
      <c r="BX233" s="448"/>
      <c r="BY233" s="448"/>
      <c r="BZ233" s="448"/>
      <c r="CA233" s="448"/>
      <c r="CB233" s="448"/>
      <c r="CC233" s="448"/>
      <c r="CD233" s="448"/>
      <c r="CE233" s="448"/>
      <c r="CF233" s="448"/>
      <c r="CG233" s="448"/>
      <c r="CH233" s="448"/>
      <c r="CI233" s="448"/>
      <c r="CJ233" s="448"/>
      <c r="CK233" s="448"/>
      <c r="CL233" s="448"/>
      <c r="CM233" s="448"/>
      <c r="CN233" s="448"/>
      <c r="CO233" s="448"/>
      <c r="CP233" s="448"/>
      <c r="CQ233" s="448"/>
      <c r="CR233" s="448"/>
      <c r="CS233" s="448"/>
      <c r="CT233" s="448"/>
      <c r="CU233" s="448"/>
      <c r="CV233" s="448"/>
      <c r="CW233" s="448"/>
      <c r="CX233" s="448"/>
      <c r="CY233" s="448"/>
      <c r="CZ233" s="135"/>
    </row>
    <row r="234" spans="1:104" ht="9.75" customHeight="1">
      <c r="A234" s="443" t="s">
        <v>133</v>
      </c>
      <c r="B234" s="444"/>
      <c r="C234" s="444"/>
      <c r="D234" s="444"/>
      <c r="E234" s="444"/>
      <c r="F234" s="444"/>
      <c r="G234" s="445"/>
      <c r="H234" s="446" t="s">
        <v>44</v>
      </c>
      <c r="I234" s="444"/>
      <c r="J234" s="444"/>
      <c r="K234" s="444"/>
      <c r="L234" s="444"/>
      <c r="M234" s="444"/>
      <c r="N234" s="444"/>
      <c r="O234" s="444"/>
      <c r="P234" s="444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  <c r="AA234" s="444"/>
      <c r="AB234" s="444"/>
      <c r="AC234" s="444"/>
      <c r="AD234" s="444"/>
      <c r="AE234" s="444"/>
      <c r="AF234" s="444"/>
      <c r="AG234" s="444"/>
      <c r="AH234" s="444"/>
      <c r="AI234" s="444"/>
      <c r="AJ234" s="444"/>
      <c r="AK234" s="444"/>
      <c r="AL234" s="444"/>
      <c r="AM234" s="444"/>
      <c r="AN234" s="444"/>
      <c r="AO234" s="444"/>
      <c r="AP234" s="444"/>
      <c r="AQ234" s="444"/>
      <c r="AR234" s="444"/>
      <c r="AS234" s="444"/>
      <c r="AT234" s="444"/>
      <c r="AU234" s="444"/>
      <c r="AV234" s="444"/>
      <c r="AW234" s="444"/>
      <c r="AX234" s="444"/>
      <c r="AY234" s="444"/>
      <c r="AZ234" s="444"/>
      <c r="BA234" s="444"/>
      <c r="BB234" s="444"/>
      <c r="BC234" s="445"/>
      <c r="BD234" s="446" t="s">
        <v>61</v>
      </c>
      <c r="BE234" s="444"/>
      <c r="BF234" s="444"/>
      <c r="BG234" s="444"/>
      <c r="BH234" s="444"/>
      <c r="BI234" s="444"/>
      <c r="BJ234" s="444"/>
      <c r="BK234" s="444"/>
      <c r="BL234" s="444"/>
      <c r="BM234" s="444"/>
      <c r="BN234" s="444"/>
      <c r="BO234" s="444"/>
      <c r="BP234" s="444"/>
      <c r="BQ234" s="444"/>
      <c r="BR234" s="444"/>
      <c r="BS234" s="445"/>
      <c r="BT234" s="446" t="s">
        <v>64</v>
      </c>
      <c r="BU234" s="444"/>
      <c r="BV234" s="444"/>
      <c r="BW234" s="444"/>
      <c r="BX234" s="444"/>
      <c r="BY234" s="444"/>
      <c r="BZ234" s="444"/>
      <c r="CA234" s="444"/>
      <c r="CB234" s="444"/>
      <c r="CC234" s="444"/>
      <c r="CD234" s="444"/>
      <c r="CE234" s="444"/>
      <c r="CF234" s="444"/>
      <c r="CG234" s="444"/>
      <c r="CH234" s="444"/>
      <c r="CI234" s="445"/>
      <c r="CJ234" s="450" t="s">
        <v>181</v>
      </c>
      <c r="CK234" s="451"/>
      <c r="CL234" s="451"/>
      <c r="CM234" s="451"/>
      <c r="CN234" s="451"/>
      <c r="CO234" s="451"/>
      <c r="CP234" s="451"/>
      <c r="CQ234" s="451"/>
      <c r="CR234" s="451"/>
      <c r="CS234" s="451"/>
      <c r="CT234" s="451"/>
      <c r="CU234" s="451"/>
      <c r="CV234" s="451"/>
      <c r="CW234" s="451"/>
      <c r="CX234" s="451"/>
      <c r="CY234" s="451"/>
      <c r="CZ234" s="452"/>
    </row>
    <row r="235" spans="1:104" ht="13.5" customHeight="1">
      <c r="A235" s="385"/>
      <c r="B235" s="386"/>
      <c r="C235" s="386"/>
      <c r="D235" s="386"/>
      <c r="E235" s="386"/>
      <c r="F235" s="386"/>
      <c r="G235" s="386"/>
      <c r="H235" s="386">
        <v>1</v>
      </c>
      <c r="I235" s="386"/>
      <c r="J235" s="386"/>
      <c r="K235" s="386"/>
      <c r="L235" s="386"/>
      <c r="M235" s="386"/>
      <c r="N235" s="386"/>
      <c r="O235" s="386"/>
      <c r="P235" s="386"/>
      <c r="Q235" s="386"/>
      <c r="R235" s="386"/>
      <c r="S235" s="386"/>
      <c r="T235" s="386"/>
      <c r="U235" s="386"/>
      <c r="V235" s="386"/>
      <c r="W235" s="386"/>
      <c r="X235" s="386"/>
      <c r="Y235" s="386"/>
      <c r="Z235" s="386"/>
      <c r="AA235" s="386"/>
      <c r="AB235" s="386"/>
      <c r="AC235" s="386"/>
      <c r="AD235" s="386"/>
      <c r="AE235" s="386"/>
      <c r="AF235" s="386"/>
      <c r="AG235" s="386"/>
      <c r="AH235" s="386"/>
      <c r="AI235" s="386"/>
      <c r="AJ235" s="386"/>
      <c r="AK235" s="386"/>
      <c r="AL235" s="386"/>
      <c r="AM235" s="386"/>
      <c r="AN235" s="386"/>
      <c r="AO235" s="386"/>
      <c r="AP235" s="386"/>
      <c r="AQ235" s="386"/>
      <c r="AR235" s="386"/>
      <c r="AS235" s="386"/>
      <c r="AT235" s="386"/>
      <c r="AU235" s="386"/>
      <c r="AV235" s="386"/>
      <c r="AW235" s="386"/>
      <c r="AX235" s="386"/>
      <c r="AY235" s="386"/>
      <c r="AZ235" s="386"/>
      <c r="BA235" s="386"/>
      <c r="BB235" s="386"/>
      <c r="BC235" s="386"/>
      <c r="BD235" s="386">
        <v>2</v>
      </c>
      <c r="BE235" s="386"/>
      <c r="BF235" s="386"/>
      <c r="BG235" s="386"/>
      <c r="BH235" s="386"/>
      <c r="BI235" s="386"/>
      <c r="BJ235" s="386"/>
      <c r="BK235" s="386"/>
      <c r="BL235" s="386"/>
      <c r="BM235" s="386"/>
      <c r="BN235" s="386"/>
      <c r="BO235" s="386"/>
      <c r="BP235" s="386"/>
      <c r="BQ235" s="386"/>
      <c r="BR235" s="386"/>
      <c r="BS235" s="386"/>
      <c r="BT235" s="386">
        <v>3</v>
      </c>
      <c r="BU235" s="386"/>
      <c r="BV235" s="386"/>
      <c r="BW235" s="386"/>
      <c r="BX235" s="386"/>
      <c r="BY235" s="386"/>
      <c r="BZ235" s="386"/>
      <c r="CA235" s="386"/>
      <c r="CB235" s="386"/>
      <c r="CC235" s="386"/>
      <c r="CD235" s="386"/>
      <c r="CE235" s="386"/>
      <c r="CF235" s="386"/>
      <c r="CG235" s="386"/>
      <c r="CH235" s="386"/>
      <c r="CI235" s="386"/>
      <c r="CJ235" s="363">
        <v>4</v>
      </c>
      <c r="CK235" s="364"/>
      <c r="CL235" s="364"/>
      <c r="CM235" s="364"/>
      <c r="CN235" s="364"/>
      <c r="CO235" s="364"/>
      <c r="CP235" s="364"/>
      <c r="CQ235" s="364"/>
      <c r="CR235" s="364"/>
      <c r="CS235" s="364"/>
      <c r="CT235" s="364"/>
      <c r="CU235" s="364"/>
      <c r="CV235" s="364"/>
      <c r="CW235" s="364"/>
      <c r="CX235" s="364"/>
      <c r="CY235" s="364"/>
      <c r="CZ235" s="366"/>
    </row>
    <row r="236" spans="1:104" ht="26.25" customHeight="1">
      <c r="A236" s="368" t="s">
        <v>147</v>
      </c>
      <c r="B236" s="369"/>
      <c r="C236" s="369"/>
      <c r="D236" s="369"/>
      <c r="E236" s="369"/>
      <c r="F236" s="369"/>
      <c r="G236" s="369"/>
      <c r="H236" s="442" t="s">
        <v>316</v>
      </c>
      <c r="I236" s="442"/>
      <c r="J236" s="442"/>
      <c r="K236" s="442"/>
      <c r="L236" s="442"/>
      <c r="M236" s="442"/>
      <c r="N236" s="442"/>
      <c r="O236" s="442"/>
      <c r="P236" s="442"/>
      <c r="Q236" s="442"/>
      <c r="R236" s="442"/>
      <c r="S236" s="442"/>
      <c r="T236" s="442"/>
      <c r="U236" s="442"/>
      <c r="V236" s="442"/>
      <c r="W236" s="442"/>
      <c r="X236" s="442"/>
      <c r="Y236" s="442"/>
      <c r="Z236" s="442"/>
      <c r="AA236" s="442"/>
      <c r="AB236" s="442"/>
      <c r="AC236" s="442"/>
      <c r="AD236" s="442"/>
      <c r="AE236" s="442"/>
      <c r="AF236" s="442"/>
      <c r="AG236" s="442"/>
      <c r="AH236" s="442"/>
      <c r="AI236" s="442"/>
      <c r="AJ236" s="442"/>
      <c r="AK236" s="442"/>
      <c r="AL236" s="442"/>
      <c r="AM236" s="442"/>
      <c r="AN236" s="442"/>
      <c r="AO236" s="442"/>
      <c r="AP236" s="442"/>
      <c r="AQ236" s="442"/>
      <c r="AR236" s="442"/>
      <c r="AS236" s="442"/>
      <c r="AT236" s="442"/>
      <c r="AU236" s="442"/>
      <c r="AV236" s="442"/>
      <c r="AW236" s="442"/>
      <c r="AX236" s="442"/>
      <c r="AY236" s="442"/>
      <c r="AZ236" s="442"/>
      <c r="BA236" s="442"/>
      <c r="BB236" s="442"/>
      <c r="BC236" s="442"/>
      <c r="BD236" s="402">
        <v>12</v>
      </c>
      <c r="BE236" s="402"/>
      <c r="BF236" s="402"/>
      <c r="BG236" s="402"/>
      <c r="BH236" s="402"/>
      <c r="BI236" s="402"/>
      <c r="BJ236" s="402"/>
      <c r="BK236" s="402"/>
      <c r="BL236" s="402"/>
      <c r="BM236" s="402"/>
      <c r="BN236" s="402"/>
      <c r="BO236" s="402"/>
      <c r="BP236" s="402"/>
      <c r="BQ236" s="402"/>
      <c r="BR236" s="402"/>
      <c r="BS236" s="402"/>
      <c r="BT236" s="402">
        <v>37083.33</v>
      </c>
      <c r="BU236" s="402"/>
      <c r="BV236" s="402"/>
      <c r="BW236" s="402"/>
      <c r="BX236" s="402"/>
      <c r="BY236" s="402"/>
      <c r="BZ236" s="402"/>
      <c r="CA236" s="402"/>
      <c r="CB236" s="402"/>
      <c r="CC236" s="402"/>
      <c r="CD236" s="402"/>
      <c r="CE236" s="402"/>
      <c r="CF236" s="402"/>
      <c r="CG236" s="402"/>
      <c r="CH236" s="402"/>
      <c r="CI236" s="402"/>
      <c r="CJ236" s="222">
        <v>260236.93</v>
      </c>
      <c r="CK236" s="223"/>
      <c r="CL236" s="223"/>
      <c r="CM236" s="223"/>
      <c r="CN236" s="223"/>
      <c r="CO236" s="223"/>
      <c r="CP236" s="223"/>
      <c r="CQ236" s="223"/>
      <c r="CR236" s="223"/>
      <c r="CS236" s="223"/>
      <c r="CT236" s="223"/>
      <c r="CU236" s="223"/>
      <c r="CV236" s="223"/>
      <c r="CW236" s="223"/>
      <c r="CX236" s="223"/>
      <c r="CY236" s="223"/>
      <c r="CZ236" s="351"/>
    </row>
    <row r="237" spans="1:109" ht="24" customHeight="1" thickBot="1">
      <c r="A237" s="424"/>
      <c r="B237" s="425"/>
      <c r="C237" s="425"/>
      <c r="D237" s="425"/>
      <c r="E237" s="425"/>
      <c r="F237" s="425"/>
      <c r="G237" s="425"/>
      <c r="H237" s="426" t="s">
        <v>291</v>
      </c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  <c r="U237" s="426"/>
      <c r="V237" s="426"/>
      <c r="W237" s="426"/>
      <c r="X237" s="426"/>
      <c r="Y237" s="426"/>
      <c r="Z237" s="426"/>
      <c r="AA237" s="426"/>
      <c r="AB237" s="426"/>
      <c r="AC237" s="426"/>
      <c r="AD237" s="426"/>
      <c r="AE237" s="426"/>
      <c r="AF237" s="426"/>
      <c r="AG237" s="426"/>
      <c r="AH237" s="426"/>
      <c r="AI237" s="426"/>
      <c r="AJ237" s="426"/>
      <c r="AK237" s="426"/>
      <c r="AL237" s="426"/>
      <c r="AM237" s="426"/>
      <c r="AN237" s="426"/>
      <c r="AO237" s="426"/>
      <c r="AP237" s="426"/>
      <c r="AQ237" s="426"/>
      <c r="AR237" s="426"/>
      <c r="AS237" s="426"/>
      <c r="AT237" s="426"/>
      <c r="AU237" s="426"/>
      <c r="AV237" s="426"/>
      <c r="AW237" s="426"/>
      <c r="AX237" s="426"/>
      <c r="AY237" s="426"/>
      <c r="AZ237" s="426"/>
      <c r="BA237" s="426"/>
      <c r="BB237" s="426"/>
      <c r="BC237" s="427"/>
      <c r="BD237" s="431">
        <f>SUM(BD236:BD236)</f>
        <v>12</v>
      </c>
      <c r="BE237" s="431"/>
      <c r="BF237" s="431"/>
      <c r="BG237" s="431"/>
      <c r="BH237" s="431"/>
      <c r="BI237" s="431"/>
      <c r="BJ237" s="431"/>
      <c r="BK237" s="431"/>
      <c r="BL237" s="431"/>
      <c r="BM237" s="431"/>
      <c r="BN237" s="431"/>
      <c r="BO237" s="431"/>
      <c r="BP237" s="431"/>
      <c r="BQ237" s="431"/>
      <c r="BR237" s="431"/>
      <c r="BS237" s="431"/>
      <c r="BT237" s="431" t="s">
        <v>124</v>
      </c>
      <c r="BU237" s="431"/>
      <c r="BV237" s="431"/>
      <c r="BW237" s="431"/>
      <c r="BX237" s="431"/>
      <c r="BY237" s="431"/>
      <c r="BZ237" s="431"/>
      <c r="CA237" s="431"/>
      <c r="CB237" s="431"/>
      <c r="CC237" s="431"/>
      <c r="CD237" s="431"/>
      <c r="CE237" s="431"/>
      <c r="CF237" s="431"/>
      <c r="CG237" s="431"/>
      <c r="CH237" s="431"/>
      <c r="CI237" s="431"/>
      <c r="CJ237" s="339">
        <f>SUM(CJ236:CJ236)</f>
        <v>260236.93</v>
      </c>
      <c r="CK237" s="340"/>
      <c r="CL237" s="340"/>
      <c r="CM237" s="340"/>
      <c r="CN237" s="340"/>
      <c r="CO237" s="340"/>
      <c r="CP237" s="340"/>
      <c r="CQ237" s="340"/>
      <c r="CR237" s="340"/>
      <c r="CS237" s="340"/>
      <c r="CT237" s="340"/>
      <c r="CU237" s="340"/>
      <c r="CV237" s="340"/>
      <c r="CW237" s="340"/>
      <c r="CX237" s="340"/>
      <c r="CY237" s="340"/>
      <c r="CZ237" s="341"/>
      <c r="DE237" s="90"/>
    </row>
    <row r="238" spans="1:104" s="32" customFormat="1" ht="0.75" customHeight="1">
      <c r="A238" s="26"/>
      <c r="B238" s="423"/>
      <c r="C238" s="423"/>
      <c r="D238" s="423"/>
      <c r="E238" s="423"/>
      <c r="F238" s="423"/>
      <c r="G238" s="423"/>
      <c r="H238" s="423"/>
      <c r="I238" s="423"/>
      <c r="J238" s="423"/>
      <c r="K238" s="423"/>
      <c r="L238" s="423"/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  <c r="AB238" s="423"/>
      <c r="AC238" s="423"/>
      <c r="AD238" s="423"/>
      <c r="AE238" s="423"/>
      <c r="AF238" s="423"/>
      <c r="AG238" s="423"/>
      <c r="AH238" s="423"/>
      <c r="AI238" s="423"/>
      <c r="AJ238" s="423"/>
      <c r="AK238" s="423"/>
      <c r="AL238" s="423"/>
      <c r="AM238" s="423"/>
      <c r="AN238" s="423"/>
      <c r="AO238" s="423"/>
      <c r="AP238" s="423"/>
      <c r="AQ238" s="423"/>
      <c r="AR238" s="423"/>
      <c r="AS238" s="423"/>
      <c r="AT238" s="423"/>
      <c r="AU238" s="423"/>
      <c r="AV238" s="423"/>
      <c r="AW238" s="423"/>
      <c r="AX238" s="423"/>
      <c r="AY238" s="423"/>
      <c r="AZ238" s="423"/>
      <c r="BA238" s="423"/>
      <c r="BB238" s="423"/>
      <c r="BC238" s="423"/>
      <c r="BD238" s="423"/>
      <c r="BE238" s="423"/>
      <c r="BF238" s="423"/>
      <c r="BG238" s="423"/>
      <c r="BH238" s="423"/>
      <c r="BI238" s="423"/>
      <c r="BJ238" s="423"/>
      <c r="BK238" s="423"/>
      <c r="BL238" s="423"/>
      <c r="BM238" s="423"/>
      <c r="BN238" s="423"/>
      <c r="BO238" s="423"/>
      <c r="BP238" s="423"/>
      <c r="BQ238" s="423"/>
      <c r="BR238" s="423"/>
      <c r="BS238" s="423"/>
      <c r="BT238" s="423"/>
      <c r="BU238" s="423"/>
      <c r="BV238" s="423"/>
      <c r="BW238" s="423"/>
      <c r="BX238" s="423"/>
      <c r="BY238" s="423"/>
      <c r="BZ238" s="423"/>
      <c r="CA238" s="423"/>
      <c r="CB238" s="423"/>
      <c r="CC238" s="423"/>
      <c r="CD238" s="423"/>
      <c r="CE238" s="423"/>
      <c r="CF238" s="423"/>
      <c r="CG238" s="423"/>
      <c r="CH238" s="423"/>
      <c r="CI238" s="423"/>
      <c r="CJ238" s="423"/>
      <c r="CK238" s="423"/>
      <c r="CL238" s="423"/>
      <c r="CM238" s="423"/>
      <c r="CN238" s="423"/>
      <c r="CO238" s="423"/>
      <c r="CP238" s="423"/>
      <c r="CQ238" s="423"/>
      <c r="CR238" s="423"/>
      <c r="CS238" s="423"/>
      <c r="CT238" s="423"/>
      <c r="CU238" s="423"/>
      <c r="CV238" s="423"/>
      <c r="CW238" s="423"/>
      <c r="CX238" s="423"/>
      <c r="CY238" s="423"/>
      <c r="CZ238" s="423"/>
    </row>
    <row r="239" spans="1:104" s="32" customFormat="1" ht="17.25" customHeight="1">
      <c r="A239" s="447" t="s">
        <v>391</v>
      </c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  <c r="O239" s="448"/>
      <c r="P239" s="448"/>
      <c r="Q239" s="448"/>
      <c r="R239" s="448"/>
      <c r="S239" s="448"/>
      <c r="T239" s="448"/>
      <c r="U239" s="448"/>
      <c r="V239" s="448"/>
      <c r="W239" s="448"/>
      <c r="X239" s="448"/>
      <c r="Y239" s="448"/>
      <c r="Z239" s="448"/>
      <c r="AA239" s="448"/>
      <c r="AB239" s="448"/>
      <c r="AC239" s="448"/>
      <c r="AD239" s="448"/>
      <c r="AE239" s="448"/>
      <c r="AF239" s="448"/>
      <c r="AG239" s="448"/>
      <c r="AH239" s="448"/>
      <c r="AI239" s="448"/>
      <c r="AJ239" s="448"/>
      <c r="AK239" s="448"/>
      <c r="AL239" s="448"/>
      <c r="AM239" s="448"/>
      <c r="AN239" s="448"/>
      <c r="AO239" s="448"/>
      <c r="AP239" s="448"/>
      <c r="AQ239" s="448"/>
      <c r="AR239" s="448"/>
      <c r="AS239" s="448"/>
      <c r="AT239" s="448"/>
      <c r="AU239" s="448"/>
      <c r="AV239" s="448"/>
      <c r="AW239" s="448"/>
      <c r="AX239" s="448"/>
      <c r="AY239" s="448"/>
      <c r="AZ239" s="448"/>
      <c r="BA239" s="448"/>
      <c r="BB239" s="448"/>
      <c r="BC239" s="448"/>
      <c r="BD239" s="448"/>
      <c r="BE239" s="448"/>
      <c r="BF239" s="448"/>
      <c r="BG239" s="448"/>
      <c r="BH239" s="448"/>
      <c r="BI239" s="448"/>
      <c r="BJ239" s="448"/>
      <c r="BK239" s="448"/>
      <c r="BL239" s="448"/>
      <c r="BM239" s="448"/>
      <c r="BN239" s="448"/>
      <c r="BO239" s="448"/>
      <c r="BP239" s="448"/>
      <c r="BQ239" s="448"/>
      <c r="BR239" s="448"/>
      <c r="BS239" s="448"/>
      <c r="BT239" s="448"/>
      <c r="BU239" s="448"/>
      <c r="BV239" s="448"/>
      <c r="BW239" s="448"/>
      <c r="BX239" s="448"/>
      <c r="BY239" s="448"/>
      <c r="BZ239" s="448"/>
      <c r="CA239" s="448"/>
      <c r="CB239" s="448"/>
      <c r="CC239" s="448"/>
      <c r="CD239" s="448"/>
      <c r="CE239" s="448"/>
      <c r="CF239" s="448"/>
      <c r="CG239" s="448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  <c r="CX239" s="448"/>
      <c r="CY239" s="448"/>
      <c r="CZ239" s="130"/>
    </row>
    <row r="240" spans="1:104" s="32" customFormat="1" ht="17.25" customHeight="1" thickBot="1">
      <c r="A240" s="26"/>
      <c r="B240" s="447" t="s">
        <v>390</v>
      </c>
      <c r="C240" s="554"/>
      <c r="D240" s="554"/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4"/>
      <c r="P240" s="554"/>
      <c r="Q240" s="554"/>
      <c r="R240" s="554"/>
      <c r="S240" s="554"/>
      <c r="T240" s="554"/>
      <c r="U240" s="554"/>
      <c r="V240" s="554"/>
      <c r="W240" s="554"/>
      <c r="X240" s="554"/>
      <c r="Y240" s="554"/>
      <c r="Z240" s="554"/>
      <c r="AA240" s="554"/>
      <c r="AB240" s="554"/>
      <c r="AC240" s="554"/>
      <c r="AD240" s="554"/>
      <c r="AE240" s="554"/>
      <c r="AF240" s="554"/>
      <c r="AG240" s="554"/>
      <c r="AH240" s="554"/>
      <c r="AI240" s="554"/>
      <c r="AJ240" s="554"/>
      <c r="AK240" s="554"/>
      <c r="AL240" s="554"/>
      <c r="AM240" s="554"/>
      <c r="AN240" s="554"/>
      <c r="AO240" s="554"/>
      <c r="AP240" s="554"/>
      <c r="AQ240" s="554"/>
      <c r="AR240" s="554"/>
      <c r="AS240" s="554"/>
      <c r="AT240" s="554"/>
      <c r="AU240" s="554"/>
      <c r="AV240" s="554"/>
      <c r="AW240" s="554"/>
      <c r="AX240" s="554"/>
      <c r="AY240" s="554"/>
      <c r="AZ240" s="554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</row>
    <row r="241" spans="1:104" s="32" customFormat="1" ht="27" customHeight="1">
      <c r="A241" s="520" t="s">
        <v>133</v>
      </c>
      <c r="B241" s="361"/>
      <c r="C241" s="361"/>
      <c r="D241" s="361"/>
      <c r="E241" s="361"/>
      <c r="F241" s="361"/>
      <c r="G241" s="367"/>
      <c r="H241" s="360" t="s">
        <v>44</v>
      </c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  <c r="AA241" s="361"/>
      <c r="AB241" s="361"/>
      <c r="AC241" s="361"/>
      <c r="AD241" s="361"/>
      <c r="AE241" s="361"/>
      <c r="AF241" s="361"/>
      <c r="AG241" s="361"/>
      <c r="AH241" s="361"/>
      <c r="AI241" s="361"/>
      <c r="AJ241" s="361"/>
      <c r="AK241" s="361"/>
      <c r="AL241" s="361"/>
      <c r="AM241" s="361"/>
      <c r="AN241" s="361"/>
      <c r="AO241" s="361"/>
      <c r="AP241" s="361"/>
      <c r="AQ241" s="361"/>
      <c r="AR241" s="361"/>
      <c r="AS241" s="361"/>
      <c r="AT241" s="361"/>
      <c r="AU241" s="361"/>
      <c r="AV241" s="361"/>
      <c r="AW241" s="361"/>
      <c r="AX241" s="361"/>
      <c r="AY241" s="361"/>
      <c r="AZ241" s="361"/>
      <c r="BA241" s="361"/>
      <c r="BB241" s="361"/>
      <c r="BC241" s="367"/>
      <c r="BD241" s="360" t="s">
        <v>61</v>
      </c>
      <c r="BE241" s="361"/>
      <c r="BF241" s="361"/>
      <c r="BG241" s="361"/>
      <c r="BH241" s="361"/>
      <c r="BI241" s="361"/>
      <c r="BJ241" s="361"/>
      <c r="BK241" s="361"/>
      <c r="BL241" s="361"/>
      <c r="BM241" s="361"/>
      <c r="BN241" s="361"/>
      <c r="BO241" s="361"/>
      <c r="BP241" s="361"/>
      <c r="BQ241" s="361"/>
      <c r="BR241" s="361"/>
      <c r="BS241" s="367"/>
      <c r="BT241" s="360" t="s">
        <v>64</v>
      </c>
      <c r="BU241" s="361"/>
      <c r="BV241" s="361"/>
      <c r="BW241" s="361"/>
      <c r="BX241" s="361"/>
      <c r="BY241" s="361"/>
      <c r="BZ241" s="361"/>
      <c r="CA241" s="361"/>
      <c r="CB241" s="361"/>
      <c r="CC241" s="361"/>
      <c r="CD241" s="361"/>
      <c r="CE241" s="361"/>
      <c r="CF241" s="361"/>
      <c r="CG241" s="361"/>
      <c r="CH241" s="361"/>
      <c r="CI241" s="367"/>
      <c r="CJ241" s="360" t="s">
        <v>181</v>
      </c>
      <c r="CK241" s="361"/>
      <c r="CL241" s="361"/>
      <c r="CM241" s="361"/>
      <c r="CN241" s="361"/>
      <c r="CO241" s="361"/>
      <c r="CP241" s="361"/>
      <c r="CQ241" s="361"/>
      <c r="CR241" s="361"/>
      <c r="CS241" s="361"/>
      <c r="CT241" s="361"/>
      <c r="CU241" s="361"/>
      <c r="CV241" s="361"/>
      <c r="CW241" s="361"/>
      <c r="CX241" s="361"/>
      <c r="CY241" s="361"/>
      <c r="CZ241" s="362"/>
    </row>
    <row r="242" spans="1:104" s="32" customFormat="1" ht="35.25" customHeight="1">
      <c r="A242" s="403"/>
      <c r="B242" s="364"/>
      <c r="C242" s="364"/>
      <c r="D242" s="364"/>
      <c r="E242" s="364"/>
      <c r="F242" s="364"/>
      <c r="G242" s="365"/>
      <c r="H242" s="363">
        <v>1</v>
      </c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  <c r="S242" s="364"/>
      <c r="T242" s="364"/>
      <c r="U242" s="364"/>
      <c r="V242" s="364"/>
      <c r="W242" s="364"/>
      <c r="X242" s="364"/>
      <c r="Y242" s="364"/>
      <c r="Z242" s="364"/>
      <c r="AA242" s="364"/>
      <c r="AB242" s="364"/>
      <c r="AC242" s="364"/>
      <c r="AD242" s="364"/>
      <c r="AE242" s="364"/>
      <c r="AF242" s="364"/>
      <c r="AG242" s="364"/>
      <c r="AH242" s="364"/>
      <c r="AI242" s="364"/>
      <c r="AJ242" s="364"/>
      <c r="AK242" s="364"/>
      <c r="AL242" s="364"/>
      <c r="AM242" s="364"/>
      <c r="AN242" s="364"/>
      <c r="AO242" s="364"/>
      <c r="AP242" s="364"/>
      <c r="AQ242" s="364"/>
      <c r="AR242" s="364"/>
      <c r="AS242" s="364"/>
      <c r="AT242" s="364"/>
      <c r="AU242" s="364"/>
      <c r="AV242" s="364"/>
      <c r="AW242" s="364"/>
      <c r="AX242" s="364"/>
      <c r="AY242" s="364"/>
      <c r="AZ242" s="364"/>
      <c r="BA242" s="364"/>
      <c r="BB242" s="364"/>
      <c r="BC242" s="365"/>
      <c r="BD242" s="363">
        <v>2</v>
      </c>
      <c r="BE242" s="364"/>
      <c r="BF242" s="364"/>
      <c r="BG242" s="364"/>
      <c r="BH242" s="364"/>
      <c r="BI242" s="364"/>
      <c r="BJ242" s="364"/>
      <c r="BK242" s="364"/>
      <c r="BL242" s="364"/>
      <c r="BM242" s="364"/>
      <c r="BN242" s="364"/>
      <c r="BO242" s="364"/>
      <c r="BP242" s="364"/>
      <c r="BQ242" s="364"/>
      <c r="BR242" s="364"/>
      <c r="BS242" s="365"/>
      <c r="BT242" s="363">
        <v>3</v>
      </c>
      <c r="BU242" s="364"/>
      <c r="BV242" s="364"/>
      <c r="BW242" s="364"/>
      <c r="BX242" s="364"/>
      <c r="BY242" s="364"/>
      <c r="BZ242" s="364"/>
      <c r="CA242" s="364"/>
      <c r="CB242" s="364"/>
      <c r="CC242" s="364"/>
      <c r="CD242" s="364"/>
      <c r="CE242" s="364"/>
      <c r="CF242" s="364"/>
      <c r="CG242" s="364"/>
      <c r="CH242" s="364"/>
      <c r="CI242" s="365"/>
      <c r="CJ242" s="363">
        <v>4</v>
      </c>
      <c r="CK242" s="364"/>
      <c r="CL242" s="364"/>
      <c r="CM242" s="364"/>
      <c r="CN242" s="364"/>
      <c r="CO242" s="364"/>
      <c r="CP242" s="364"/>
      <c r="CQ242" s="364"/>
      <c r="CR242" s="364"/>
      <c r="CS242" s="364"/>
      <c r="CT242" s="364"/>
      <c r="CU242" s="364"/>
      <c r="CV242" s="364"/>
      <c r="CW242" s="364"/>
      <c r="CX242" s="364"/>
      <c r="CY242" s="364"/>
      <c r="CZ242" s="366"/>
    </row>
    <row r="243" spans="1:104" ht="14.25" customHeight="1">
      <c r="A243" s="394" t="s">
        <v>147</v>
      </c>
      <c r="B243" s="357"/>
      <c r="C243" s="357"/>
      <c r="D243" s="357"/>
      <c r="E243" s="357"/>
      <c r="F243" s="357"/>
      <c r="G243" s="395"/>
      <c r="H243" s="342" t="s">
        <v>371</v>
      </c>
      <c r="I243" s="343"/>
      <c r="J243" s="343"/>
      <c r="K243" s="343"/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  <c r="AI243" s="343"/>
      <c r="AJ243" s="343"/>
      <c r="AK243" s="343"/>
      <c r="AL243" s="343"/>
      <c r="AM243" s="343"/>
      <c r="AN243" s="343"/>
      <c r="AO243" s="343"/>
      <c r="AP243" s="343"/>
      <c r="AQ243" s="343"/>
      <c r="AR243" s="343"/>
      <c r="AS243" s="343"/>
      <c r="AT243" s="343"/>
      <c r="AU243" s="343"/>
      <c r="AV243" s="343"/>
      <c r="AW243" s="343"/>
      <c r="AX243" s="343"/>
      <c r="AY243" s="343"/>
      <c r="AZ243" s="343"/>
      <c r="BA243" s="343"/>
      <c r="BB243" s="343"/>
      <c r="BC243" s="343"/>
      <c r="BD243" s="343"/>
      <c r="BE243" s="343"/>
      <c r="BF243" s="343"/>
      <c r="BG243" s="343"/>
      <c r="BH243" s="343"/>
      <c r="BI243" s="343"/>
      <c r="BJ243" s="343"/>
      <c r="BK243" s="343"/>
      <c r="BL243" s="343"/>
      <c r="BM243" s="343"/>
      <c r="BN243" s="343"/>
      <c r="BO243" s="343"/>
      <c r="BP243" s="343"/>
      <c r="BQ243" s="343"/>
      <c r="BR243" s="343"/>
      <c r="BS243" s="344"/>
      <c r="BT243" s="402">
        <v>1</v>
      </c>
      <c r="BU243" s="402"/>
      <c r="BV243" s="402"/>
      <c r="BW243" s="402"/>
      <c r="BX243" s="402"/>
      <c r="BY243" s="402"/>
      <c r="BZ243" s="402"/>
      <c r="CA243" s="402"/>
      <c r="CB243" s="402"/>
      <c r="CC243" s="402"/>
      <c r="CD243" s="402"/>
      <c r="CE243" s="402"/>
      <c r="CF243" s="402"/>
      <c r="CG243" s="402"/>
      <c r="CH243" s="402"/>
      <c r="CI243" s="402"/>
      <c r="CJ243" s="222">
        <v>50000</v>
      </c>
      <c r="CK243" s="223"/>
      <c r="CL243" s="223"/>
      <c r="CM243" s="223"/>
      <c r="CN243" s="223"/>
      <c r="CO243" s="223"/>
      <c r="CP243" s="223"/>
      <c r="CQ243" s="223"/>
      <c r="CR243" s="223"/>
      <c r="CS243" s="223"/>
      <c r="CT243" s="223"/>
      <c r="CU243" s="223"/>
      <c r="CV243" s="223"/>
      <c r="CW243" s="223"/>
      <c r="CX243" s="223"/>
      <c r="CY243" s="223"/>
      <c r="CZ243" s="351"/>
    </row>
    <row r="244" spans="1:104" ht="14.25" customHeight="1" thickBot="1">
      <c r="A244" s="407"/>
      <c r="B244" s="408"/>
      <c r="C244" s="408"/>
      <c r="D244" s="408"/>
      <c r="E244" s="408"/>
      <c r="F244" s="408"/>
      <c r="G244" s="409"/>
      <c r="H244" s="410" t="s">
        <v>415</v>
      </c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411"/>
      <c r="W244" s="411"/>
      <c r="X244" s="411"/>
      <c r="Y244" s="411"/>
      <c r="Z244" s="411"/>
      <c r="AA244" s="411"/>
      <c r="AB244" s="411"/>
      <c r="AC244" s="411"/>
      <c r="AD244" s="411"/>
      <c r="AE244" s="411"/>
      <c r="AF244" s="411"/>
      <c r="AG244" s="411"/>
      <c r="AH244" s="411"/>
      <c r="AI244" s="411"/>
      <c r="AJ244" s="411"/>
      <c r="AK244" s="411"/>
      <c r="AL244" s="411"/>
      <c r="AM244" s="411"/>
      <c r="AN244" s="411"/>
      <c r="AO244" s="411"/>
      <c r="AP244" s="411"/>
      <c r="AQ244" s="411"/>
      <c r="AR244" s="411"/>
      <c r="AS244" s="411"/>
      <c r="AT244" s="411"/>
      <c r="AU244" s="411"/>
      <c r="AV244" s="411"/>
      <c r="AW244" s="411"/>
      <c r="AX244" s="411"/>
      <c r="AY244" s="411"/>
      <c r="AZ244" s="411"/>
      <c r="BA244" s="411"/>
      <c r="BB244" s="411"/>
      <c r="BC244" s="412"/>
      <c r="BD244" s="413">
        <v>1</v>
      </c>
      <c r="BE244" s="414"/>
      <c r="BF244" s="414"/>
      <c r="BG244" s="414"/>
      <c r="BH244" s="414"/>
      <c r="BI244" s="414"/>
      <c r="BJ244" s="414"/>
      <c r="BK244" s="414"/>
      <c r="BL244" s="414"/>
      <c r="BM244" s="414"/>
      <c r="BN244" s="414"/>
      <c r="BO244" s="414"/>
      <c r="BP244" s="414"/>
      <c r="BQ244" s="414"/>
      <c r="BR244" s="414"/>
      <c r="BS244" s="415"/>
      <c r="BT244" s="416" t="s">
        <v>124</v>
      </c>
      <c r="BU244" s="408"/>
      <c r="BV244" s="408"/>
      <c r="BW244" s="408"/>
      <c r="BX244" s="408"/>
      <c r="BY244" s="408"/>
      <c r="BZ244" s="408"/>
      <c r="CA244" s="408"/>
      <c r="CB244" s="408"/>
      <c r="CC244" s="408"/>
      <c r="CD244" s="408"/>
      <c r="CE244" s="408"/>
      <c r="CF244" s="408"/>
      <c r="CG244" s="408"/>
      <c r="CH244" s="408"/>
      <c r="CI244" s="409"/>
      <c r="CJ244" s="555">
        <f>SUM(CJ243:CJ243)</f>
        <v>50000</v>
      </c>
      <c r="CK244" s="418"/>
      <c r="CL244" s="418"/>
      <c r="CM244" s="418"/>
      <c r="CN244" s="418"/>
      <c r="CO244" s="418"/>
      <c r="CP244" s="418"/>
      <c r="CQ244" s="418"/>
      <c r="CR244" s="418"/>
      <c r="CS244" s="418"/>
      <c r="CT244" s="418"/>
      <c r="CU244" s="418"/>
      <c r="CV244" s="418"/>
      <c r="CW244" s="418"/>
      <c r="CX244" s="418"/>
      <c r="CY244" s="556"/>
      <c r="CZ244" s="128">
        <f>SUM(CJ244)</f>
        <v>50000</v>
      </c>
    </row>
    <row r="245" spans="1:104" ht="24" customHeight="1">
      <c r="A245" s="432" t="s">
        <v>393</v>
      </c>
      <c r="B245" s="432"/>
      <c r="C245" s="432"/>
      <c r="D245" s="432"/>
      <c r="E245" s="432"/>
      <c r="F245" s="432"/>
      <c r="G245" s="432"/>
      <c r="H245" s="432"/>
      <c r="I245" s="432"/>
      <c r="J245" s="432"/>
      <c r="K245" s="432"/>
      <c r="L245" s="432"/>
      <c r="M245" s="432"/>
      <c r="N245" s="432"/>
      <c r="O245" s="432"/>
      <c r="P245" s="432"/>
      <c r="Q245" s="432"/>
      <c r="R245" s="432"/>
      <c r="S245" s="432"/>
      <c r="T245" s="432"/>
      <c r="U245" s="432"/>
      <c r="V245" s="432"/>
      <c r="W245" s="432"/>
      <c r="X245" s="432"/>
      <c r="Y245" s="432"/>
      <c r="Z245" s="432"/>
      <c r="AA245" s="432"/>
      <c r="AB245" s="432"/>
      <c r="AC245" s="432"/>
      <c r="AD245" s="432"/>
      <c r="AE245" s="432"/>
      <c r="AF245" s="432"/>
      <c r="AG245" s="432"/>
      <c r="AH245" s="432"/>
      <c r="AI245" s="432"/>
      <c r="AJ245" s="432"/>
      <c r="AK245" s="432"/>
      <c r="AL245" s="432"/>
      <c r="AM245" s="432"/>
      <c r="AN245" s="432"/>
      <c r="AO245" s="432"/>
      <c r="AP245" s="432"/>
      <c r="AQ245" s="432"/>
      <c r="AR245" s="432"/>
      <c r="AS245" s="432"/>
      <c r="AT245" s="432"/>
      <c r="AU245" s="432"/>
      <c r="AV245" s="432"/>
      <c r="AW245" s="432"/>
      <c r="AX245" s="432"/>
      <c r="AY245" s="432"/>
      <c r="AZ245" s="432"/>
      <c r="BA245" s="432"/>
      <c r="BB245" s="432"/>
      <c r="BC245" s="432"/>
      <c r="BD245" s="432"/>
      <c r="BE245" s="432"/>
      <c r="BF245" s="432"/>
      <c r="BG245" s="432"/>
      <c r="BH245" s="432"/>
      <c r="BI245" s="432"/>
      <c r="BJ245" s="432"/>
      <c r="BK245" s="432"/>
      <c r="BL245" s="432"/>
      <c r="BM245" s="432"/>
      <c r="BN245" s="432"/>
      <c r="BO245" s="432"/>
      <c r="BP245" s="432"/>
      <c r="BQ245" s="432"/>
      <c r="BR245" s="432"/>
      <c r="BS245" s="432"/>
      <c r="BT245" s="432"/>
      <c r="BU245" s="432"/>
      <c r="BV245" s="432"/>
      <c r="BW245" s="432"/>
      <c r="BX245" s="432"/>
      <c r="BY245" s="432"/>
      <c r="BZ245" s="432"/>
      <c r="CA245" s="432"/>
      <c r="CB245" s="432"/>
      <c r="CC245" s="432"/>
      <c r="CD245" s="432"/>
      <c r="CE245" s="432"/>
      <c r="CF245" s="432"/>
      <c r="CG245" s="432"/>
      <c r="CH245" s="432"/>
      <c r="CI245" s="432"/>
      <c r="CJ245" s="432"/>
      <c r="CK245" s="432"/>
      <c r="CL245" s="432"/>
      <c r="CM245" s="432"/>
      <c r="CN245" s="432"/>
      <c r="CO245" s="432"/>
      <c r="CP245" s="432"/>
      <c r="CQ245" s="432"/>
      <c r="CR245" s="432"/>
      <c r="CS245" s="432"/>
      <c r="CT245" s="432"/>
      <c r="CU245" s="432"/>
      <c r="CV245" s="432"/>
      <c r="CW245" s="432"/>
      <c r="CX245" s="432"/>
      <c r="CY245" s="432"/>
      <c r="CZ245" s="432"/>
    </row>
    <row r="246" ht="20.25" customHeight="1" hidden="1"/>
    <row r="247" ht="0.75" customHeight="1"/>
    <row r="248" ht="18.75" customHeight="1" hidden="1"/>
    <row r="249" ht="13.5" customHeight="1" hidden="1"/>
    <row r="250" ht="16.5" customHeight="1" hidden="1"/>
    <row r="251" spans="2:105" ht="17.25" customHeight="1" thickBot="1">
      <c r="B251" s="330" t="s">
        <v>412</v>
      </c>
      <c r="C251" s="352"/>
      <c r="D251" s="352"/>
      <c r="E251" s="352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  <c r="P251" s="352"/>
      <c r="Q251" s="352"/>
      <c r="R251" s="352"/>
      <c r="S251" s="352"/>
      <c r="T251" s="352"/>
      <c r="U251" s="352"/>
      <c r="V251" s="352"/>
      <c r="W251" s="352"/>
      <c r="X251" s="352"/>
      <c r="Y251" s="352"/>
      <c r="Z251" s="352"/>
      <c r="AA251" s="352"/>
      <c r="AB251" s="352"/>
      <c r="AC251" s="352"/>
      <c r="AD251" s="352"/>
      <c r="AE251" s="352"/>
      <c r="AF251" s="352"/>
      <c r="AG251" s="352"/>
      <c r="AH251" s="352"/>
      <c r="AI251" s="352"/>
      <c r="AJ251" s="352"/>
      <c r="AK251" s="352"/>
      <c r="AL251" s="352"/>
      <c r="AM251" s="352"/>
      <c r="AN251" s="352"/>
      <c r="AO251" s="352"/>
      <c r="AP251" s="352"/>
      <c r="AQ251" s="352"/>
      <c r="AR251" s="352"/>
      <c r="AS251" s="352"/>
      <c r="AT251" s="352"/>
      <c r="AU251" s="352"/>
      <c r="AV251" s="352"/>
      <c r="AW251" s="352"/>
      <c r="AX251" s="352"/>
      <c r="AY251" s="352"/>
      <c r="AZ251" s="352"/>
      <c r="CI251" s="152"/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52"/>
      <c r="CT251" s="152"/>
      <c r="CU251" s="152"/>
      <c r="CV251" s="152"/>
      <c r="CW251" s="152"/>
      <c r="CX251" s="152"/>
      <c r="CY251" s="152"/>
      <c r="CZ251" s="152"/>
      <c r="DA251" s="152"/>
    </row>
    <row r="252" ht="20.25" customHeight="1" hidden="1" thickBot="1"/>
    <row r="253" spans="2:105" ht="26.25" customHeight="1">
      <c r="B253" s="382" t="s">
        <v>133</v>
      </c>
      <c r="C253" s="382"/>
      <c r="D253" s="382"/>
      <c r="E253" s="382"/>
      <c r="F253" s="382"/>
      <c r="G253" s="382"/>
      <c r="H253" s="383"/>
      <c r="I253" s="360" t="s">
        <v>44</v>
      </c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  <c r="AA253" s="361"/>
      <c r="AB253" s="361"/>
      <c r="AC253" s="361"/>
      <c r="AD253" s="361"/>
      <c r="AE253" s="361"/>
      <c r="AF253" s="361"/>
      <c r="AG253" s="361"/>
      <c r="AH253" s="361"/>
      <c r="AI253" s="361"/>
      <c r="AJ253" s="361"/>
      <c r="AK253" s="361"/>
      <c r="AL253" s="361"/>
      <c r="AM253" s="361"/>
      <c r="AN253" s="361"/>
      <c r="AO253" s="361"/>
      <c r="AP253" s="361"/>
      <c r="AQ253" s="361"/>
      <c r="AR253" s="361"/>
      <c r="AS253" s="361"/>
      <c r="AT253" s="361"/>
      <c r="AU253" s="361"/>
      <c r="AV253" s="361"/>
      <c r="AW253" s="361"/>
      <c r="AX253" s="361"/>
      <c r="AY253" s="361"/>
      <c r="AZ253" s="361"/>
      <c r="BA253" s="361"/>
      <c r="BB253" s="361"/>
      <c r="BC253" s="361"/>
      <c r="BD253" s="361"/>
      <c r="BE253" s="361"/>
      <c r="BF253" s="361"/>
      <c r="BG253" s="361"/>
      <c r="BH253" s="361"/>
      <c r="BI253" s="361"/>
      <c r="BJ253" s="361"/>
      <c r="BK253" s="361"/>
      <c r="BL253" s="361"/>
      <c r="BM253" s="361"/>
      <c r="BN253" s="361"/>
      <c r="BO253" s="361"/>
      <c r="BP253" s="361"/>
      <c r="BQ253" s="361"/>
      <c r="BR253" s="361"/>
      <c r="BS253" s="361"/>
      <c r="BT253" s="367"/>
      <c r="BU253" s="384" t="s">
        <v>63</v>
      </c>
      <c r="BV253" s="382"/>
      <c r="BW253" s="382"/>
      <c r="BX253" s="382"/>
      <c r="BY253" s="382"/>
      <c r="BZ253" s="382"/>
      <c r="CA253" s="382"/>
      <c r="CB253" s="382"/>
      <c r="CC253" s="382"/>
      <c r="CD253" s="382"/>
      <c r="CE253" s="382"/>
      <c r="CF253" s="382"/>
      <c r="CG253" s="382"/>
      <c r="CH253" s="382"/>
      <c r="CI253" s="382"/>
      <c r="CJ253" s="383"/>
      <c r="CK253" s="146"/>
      <c r="CL253" s="420" t="s">
        <v>413</v>
      </c>
      <c r="CM253" s="421"/>
      <c r="CN253" s="421"/>
      <c r="CO253" s="421"/>
      <c r="CP253" s="421"/>
      <c r="CQ253" s="421"/>
      <c r="CR253" s="421"/>
      <c r="CS253" s="421"/>
      <c r="CT253" s="421"/>
      <c r="CU253" s="421"/>
      <c r="CV253" s="421"/>
      <c r="CW253" s="421"/>
      <c r="CX253" s="421"/>
      <c r="CY253" s="421"/>
      <c r="CZ253" s="421"/>
      <c r="DA253" s="422"/>
    </row>
    <row r="254" spans="2:105" ht="24" customHeight="1">
      <c r="B254" s="365">
        <v>1</v>
      </c>
      <c r="C254" s="386"/>
      <c r="D254" s="386"/>
      <c r="E254" s="386"/>
      <c r="F254" s="386"/>
      <c r="G254" s="386"/>
      <c r="H254" s="386"/>
      <c r="I254" s="363">
        <v>2</v>
      </c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  <c r="AA254" s="364"/>
      <c r="AB254" s="364"/>
      <c r="AC254" s="364"/>
      <c r="AD254" s="364"/>
      <c r="AE254" s="364"/>
      <c r="AF254" s="364"/>
      <c r="AG254" s="364"/>
      <c r="AH254" s="364"/>
      <c r="AI254" s="364"/>
      <c r="AJ254" s="364"/>
      <c r="AK254" s="364"/>
      <c r="AL254" s="364"/>
      <c r="AM254" s="364"/>
      <c r="AN254" s="364"/>
      <c r="AO254" s="364"/>
      <c r="AP254" s="364"/>
      <c r="AQ254" s="364"/>
      <c r="AR254" s="364"/>
      <c r="AS254" s="364"/>
      <c r="AT254" s="364"/>
      <c r="AU254" s="364"/>
      <c r="AV254" s="364"/>
      <c r="AW254" s="364"/>
      <c r="AX254" s="364"/>
      <c r="AY254" s="364"/>
      <c r="AZ254" s="364"/>
      <c r="BA254" s="364"/>
      <c r="BB254" s="364"/>
      <c r="BC254" s="364"/>
      <c r="BD254" s="364"/>
      <c r="BE254" s="364"/>
      <c r="BF254" s="364"/>
      <c r="BG254" s="364"/>
      <c r="BH254" s="364"/>
      <c r="BI254" s="364"/>
      <c r="BJ254" s="364"/>
      <c r="BK254" s="364"/>
      <c r="BL254" s="364"/>
      <c r="BM254" s="364"/>
      <c r="BN254" s="364"/>
      <c r="BO254" s="364"/>
      <c r="BP254" s="364"/>
      <c r="BQ254" s="364"/>
      <c r="BR254" s="364"/>
      <c r="BS254" s="364"/>
      <c r="BT254" s="365"/>
      <c r="BU254" s="386">
        <v>3</v>
      </c>
      <c r="BV254" s="386"/>
      <c r="BW254" s="386"/>
      <c r="BX254" s="386"/>
      <c r="BY254" s="386"/>
      <c r="BZ254" s="386"/>
      <c r="CA254" s="386"/>
      <c r="CB254" s="386"/>
      <c r="CC254" s="386"/>
      <c r="CD254" s="386"/>
      <c r="CE254" s="386"/>
      <c r="CF254" s="386"/>
      <c r="CG254" s="386"/>
      <c r="CH254" s="386"/>
      <c r="CI254" s="386"/>
      <c r="CJ254" s="386"/>
      <c r="CK254" s="147"/>
      <c r="CL254" s="428"/>
      <c r="CM254" s="429"/>
      <c r="CN254" s="429"/>
      <c r="CO254" s="429"/>
      <c r="CP254" s="429"/>
      <c r="CQ254" s="429"/>
      <c r="CR254" s="429"/>
      <c r="CS254" s="429"/>
      <c r="CT254" s="429"/>
      <c r="CU254" s="429"/>
      <c r="CV254" s="429"/>
      <c r="CW254" s="429"/>
      <c r="CX254" s="429"/>
      <c r="CY254" s="429"/>
      <c r="CZ254" s="429"/>
      <c r="DA254" s="430"/>
    </row>
    <row r="255" spans="2:105" ht="21" customHeight="1">
      <c r="B255" s="395" t="s">
        <v>147</v>
      </c>
      <c r="C255" s="369"/>
      <c r="D255" s="369"/>
      <c r="E255" s="369"/>
      <c r="F255" s="369"/>
      <c r="G255" s="369"/>
      <c r="H255" s="369"/>
      <c r="I255" s="342" t="s">
        <v>399</v>
      </c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43"/>
      <c r="AI255" s="343"/>
      <c r="AJ255" s="343"/>
      <c r="AK255" s="343"/>
      <c r="AL255" s="343"/>
      <c r="AM255" s="343"/>
      <c r="AN255" s="343"/>
      <c r="AO255" s="343"/>
      <c r="AP255" s="343"/>
      <c r="AQ255" s="343"/>
      <c r="AR255" s="343"/>
      <c r="AS255" s="343"/>
      <c r="AT255" s="343"/>
      <c r="AU255" s="343"/>
      <c r="AV255" s="343"/>
      <c r="AW255" s="343"/>
      <c r="AX255" s="343"/>
      <c r="AY255" s="343"/>
      <c r="AZ255" s="343"/>
      <c r="BA255" s="343"/>
      <c r="BB255" s="343"/>
      <c r="BC255" s="343"/>
      <c r="BD255" s="343"/>
      <c r="BE255" s="343"/>
      <c r="BF255" s="343"/>
      <c r="BG255" s="343"/>
      <c r="BH255" s="343"/>
      <c r="BI255" s="343"/>
      <c r="BJ255" s="343"/>
      <c r="BK255" s="343"/>
      <c r="BL255" s="343"/>
      <c r="BM255" s="343"/>
      <c r="BN255" s="343"/>
      <c r="BO255" s="343"/>
      <c r="BP255" s="343"/>
      <c r="BQ255" s="343"/>
      <c r="BR255" s="343"/>
      <c r="BS255" s="343"/>
      <c r="BT255" s="344"/>
      <c r="BU255" s="345">
        <v>1</v>
      </c>
      <c r="BV255" s="346"/>
      <c r="BW255" s="346"/>
      <c r="BX255" s="346"/>
      <c r="BY255" s="346"/>
      <c r="BZ255" s="346"/>
      <c r="CA255" s="346"/>
      <c r="CB255" s="346"/>
      <c r="CC255" s="346"/>
      <c r="CD255" s="346"/>
      <c r="CE255" s="346"/>
      <c r="CF255" s="346"/>
      <c r="CG255" s="346"/>
      <c r="CH255" s="346"/>
      <c r="CI255" s="346"/>
      <c r="CJ255" s="347"/>
      <c r="CK255" s="143"/>
      <c r="CL255" s="388">
        <v>184763.07</v>
      </c>
      <c r="CM255" s="389"/>
      <c r="CN255" s="389"/>
      <c r="CO255" s="389"/>
      <c r="CP255" s="389"/>
      <c r="CQ255" s="389"/>
      <c r="CR255" s="389"/>
      <c r="CS255" s="389"/>
      <c r="CT255" s="389"/>
      <c r="CU255" s="389"/>
      <c r="CV255" s="389"/>
      <c r="CW255" s="389"/>
      <c r="CX255" s="389"/>
      <c r="CY255" s="389"/>
      <c r="CZ255" s="389"/>
      <c r="DA255" s="390"/>
    </row>
    <row r="256" spans="1:105" ht="21.75" customHeight="1">
      <c r="A256" s="59"/>
      <c r="B256" s="357"/>
      <c r="C256" s="357"/>
      <c r="D256" s="357"/>
      <c r="E256" s="357"/>
      <c r="F256" s="357"/>
      <c r="G256" s="357"/>
      <c r="H256" s="395"/>
      <c r="I256" s="399" t="s">
        <v>414</v>
      </c>
      <c r="J256" s="400"/>
      <c r="K256" s="400"/>
      <c r="L256" s="400"/>
      <c r="M256" s="400"/>
      <c r="N256" s="400"/>
      <c r="O256" s="400"/>
      <c r="P256" s="400"/>
      <c r="Q256" s="400"/>
      <c r="R256" s="400"/>
      <c r="S256" s="400"/>
      <c r="T256" s="400"/>
      <c r="U256" s="400"/>
      <c r="V256" s="400"/>
      <c r="W256" s="400"/>
      <c r="X256" s="400"/>
      <c r="Y256" s="400"/>
      <c r="Z256" s="400"/>
      <c r="AA256" s="400"/>
      <c r="AB256" s="400"/>
      <c r="AC256" s="400"/>
      <c r="AD256" s="400"/>
      <c r="AE256" s="400"/>
      <c r="AF256" s="400"/>
      <c r="AG256" s="400"/>
      <c r="AH256" s="400"/>
      <c r="AI256" s="400"/>
      <c r="AJ256" s="400"/>
      <c r="AK256" s="400"/>
      <c r="AL256" s="400"/>
      <c r="AM256" s="400"/>
      <c r="AN256" s="400"/>
      <c r="AO256" s="400"/>
      <c r="AP256" s="400"/>
      <c r="AQ256" s="400"/>
      <c r="AR256" s="400"/>
      <c r="AS256" s="400"/>
      <c r="AT256" s="400"/>
      <c r="AU256" s="400"/>
      <c r="AV256" s="400"/>
      <c r="AW256" s="400"/>
      <c r="AX256" s="400"/>
      <c r="AY256" s="400"/>
      <c r="AZ256" s="400"/>
      <c r="BA256" s="400"/>
      <c r="BB256" s="400"/>
      <c r="BC256" s="400"/>
      <c r="BD256" s="400"/>
      <c r="BE256" s="400"/>
      <c r="BF256" s="400"/>
      <c r="BG256" s="400"/>
      <c r="BH256" s="400"/>
      <c r="BI256" s="400"/>
      <c r="BJ256" s="400"/>
      <c r="BK256" s="400"/>
      <c r="BL256" s="400"/>
      <c r="BM256" s="400"/>
      <c r="BN256" s="400"/>
      <c r="BO256" s="400"/>
      <c r="BP256" s="400"/>
      <c r="BQ256" s="400"/>
      <c r="BR256" s="400"/>
      <c r="BS256" s="400"/>
      <c r="BT256" s="401"/>
      <c r="BU256" s="402"/>
      <c r="BV256" s="402"/>
      <c r="BW256" s="402"/>
      <c r="BX256" s="402"/>
      <c r="BY256" s="402"/>
      <c r="BZ256" s="402"/>
      <c r="CA256" s="402"/>
      <c r="CB256" s="402"/>
      <c r="CC256" s="402"/>
      <c r="CD256" s="402"/>
      <c r="CE256" s="402"/>
      <c r="CF256" s="402"/>
      <c r="CG256" s="402"/>
      <c r="CH256" s="402"/>
      <c r="CI256" s="402"/>
      <c r="CJ256" s="402"/>
      <c r="CK256" s="143"/>
      <c r="CL256" s="396">
        <v>184763.07</v>
      </c>
      <c r="CM256" s="397"/>
      <c r="CN256" s="397"/>
      <c r="CO256" s="397"/>
      <c r="CP256" s="397"/>
      <c r="CQ256" s="397"/>
      <c r="CR256" s="397"/>
      <c r="CS256" s="397"/>
      <c r="CT256" s="397"/>
      <c r="CU256" s="397"/>
      <c r="CV256" s="397"/>
      <c r="CW256" s="397"/>
      <c r="CX256" s="397"/>
      <c r="CY256" s="397"/>
      <c r="CZ256" s="397"/>
      <c r="DA256" s="398"/>
    </row>
    <row r="257" spans="2:105" ht="21.75" customHeight="1" hidden="1">
      <c r="B257" s="394"/>
      <c r="C257" s="357"/>
      <c r="D257" s="357"/>
      <c r="E257" s="357"/>
      <c r="F257" s="357"/>
      <c r="G257" s="357"/>
      <c r="H257" s="395"/>
      <c r="I257" s="342"/>
      <c r="J257" s="343"/>
      <c r="K257" s="343"/>
      <c r="L257" s="343"/>
      <c r="M257" s="343"/>
      <c r="N257" s="343"/>
      <c r="O257" s="343"/>
      <c r="P257" s="343"/>
      <c r="Q257" s="343"/>
      <c r="R257" s="343"/>
      <c r="S257" s="343"/>
      <c r="T257" s="343"/>
      <c r="U257" s="343"/>
      <c r="V257" s="343"/>
      <c r="W257" s="343"/>
      <c r="X257" s="343"/>
      <c r="Y257" s="343"/>
      <c r="Z257" s="343"/>
      <c r="AA257" s="343"/>
      <c r="AB257" s="343"/>
      <c r="AC257" s="343"/>
      <c r="AD257" s="343"/>
      <c r="AE257" s="343"/>
      <c r="AF257" s="343"/>
      <c r="AG257" s="343"/>
      <c r="AH257" s="343"/>
      <c r="AI257" s="343"/>
      <c r="AJ257" s="343"/>
      <c r="AK257" s="343"/>
      <c r="AL257" s="343"/>
      <c r="AM257" s="343"/>
      <c r="AN257" s="343"/>
      <c r="AO257" s="343"/>
      <c r="AP257" s="343"/>
      <c r="AQ257" s="343"/>
      <c r="AR257" s="343"/>
      <c r="AS257" s="343"/>
      <c r="AT257" s="343"/>
      <c r="AU257" s="343"/>
      <c r="AV257" s="343"/>
      <c r="AW257" s="343"/>
      <c r="AX257" s="343"/>
      <c r="AY257" s="343"/>
      <c r="AZ257" s="343"/>
      <c r="BA257" s="343"/>
      <c r="BB257" s="343"/>
      <c r="BC257" s="343"/>
      <c r="BD257" s="343"/>
      <c r="BE257" s="343"/>
      <c r="BF257" s="343"/>
      <c r="BG257" s="343"/>
      <c r="BH257" s="343"/>
      <c r="BI257" s="343"/>
      <c r="BJ257" s="343"/>
      <c r="BK257" s="343"/>
      <c r="BL257" s="343"/>
      <c r="BM257" s="343"/>
      <c r="BN257" s="343"/>
      <c r="BO257" s="343"/>
      <c r="BP257" s="343"/>
      <c r="BQ257" s="343"/>
      <c r="BR257" s="343"/>
      <c r="BS257" s="343"/>
      <c r="BT257" s="344"/>
      <c r="BU257" s="345"/>
      <c r="BV257" s="346"/>
      <c r="BW257" s="346"/>
      <c r="BX257" s="346"/>
      <c r="BY257" s="346"/>
      <c r="BZ257" s="346"/>
      <c r="CA257" s="346"/>
      <c r="CB257" s="346"/>
      <c r="CC257" s="346"/>
      <c r="CD257" s="346"/>
      <c r="CE257" s="346"/>
      <c r="CF257" s="346"/>
      <c r="CG257" s="346"/>
      <c r="CH257" s="346"/>
      <c r="CI257" s="346"/>
      <c r="CJ257" s="347"/>
      <c r="CK257" s="223"/>
      <c r="CL257" s="223"/>
      <c r="CM257" s="223"/>
      <c r="CN257" s="223"/>
      <c r="CO257" s="223"/>
      <c r="CP257" s="223"/>
      <c r="CQ257" s="223"/>
      <c r="CR257" s="223"/>
      <c r="CS257" s="223"/>
      <c r="CT257" s="223"/>
      <c r="CU257" s="223"/>
      <c r="CV257" s="223"/>
      <c r="CW257" s="223"/>
      <c r="CX257" s="223"/>
      <c r="CY257" s="223"/>
      <c r="CZ257" s="224"/>
      <c r="DA257" s="145"/>
    </row>
    <row r="258" spans="1:105" ht="21" customHeight="1" hidden="1">
      <c r="A258" s="136" t="s">
        <v>133</v>
      </c>
      <c r="B258" s="394"/>
      <c r="C258" s="357"/>
      <c r="D258" s="357"/>
      <c r="E258" s="357"/>
      <c r="F258" s="357"/>
      <c r="G258" s="357"/>
      <c r="H258" s="395"/>
      <c r="I258" s="342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43"/>
      <c r="AI258" s="343"/>
      <c r="AJ258" s="343"/>
      <c r="AK258" s="343"/>
      <c r="AL258" s="343"/>
      <c r="AM258" s="343"/>
      <c r="AN258" s="343"/>
      <c r="AO258" s="343"/>
      <c r="AP258" s="343"/>
      <c r="AQ258" s="343"/>
      <c r="AR258" s="343"/>
      <c r="AS258" s="343"/>
      <c r="AT258" s="343"/>
      <c r="AU258" s="343"/>
      <c r="AV258" s="343"/>
      <c r="AW258" s="343"/>
      <c r="AX258" s="343"/>
      <c r="AY258" s="343"/>
      <c r="AZ258" s="343"/>
      <c r="BA258" s="343"/>
      <c r="BB258" s="343"/>
      <c r="BC258" s="343"/>
      <c r="BD258" s="343"/>
      <c r="BE258" s="343"/>
      <c r="BF258" s="343"/>
      <c r="BG258" s="343"/>
      <c r="BH258" s="343"/>
      <c r="BI258" s="343"/>
      <c r="BJ258" s="343"/>
      <c r="BK258" s="343"/>
      <c r="BL258" s="343"/>
      <c r="BM258" s="343"/>
      <c r="BN258" s="343"/>
      <c r="BO258" s="343"/>
      <c r="BP258" s="343"/>
      <c r="BQ258" s="343"/>
      <c r="BR258" s="343"/>
      <c r="BS258" s="343"/>
      <c r="BT258" s="344"/>
      <c r="BU258" s="345"/>
      <c r="BV258" s="346"/>
      <c r="BW258" s="346"/>
      <c r="BX258" s="346"/>
      <c r="BY258" s="346"/>
      <c r="BZ258" s="346"/>
      <c r="CA258" s="346"/>
      <c r="CB258" s="346"/>
      <c r="CC258" s="346"/>
      <c r="CD258" s="346"/>
      <c r="CE258" s="346"/>
      <c r="CF258" s="346"/>
      <c r="CG258" s="346"/>
      <c r="CH258" s="346"/>
      <c r="CI258" s="346"/>
      <c r="CJ258" s="347"/>
      <c r="CK258" s="223"/>
      <c r="CL258" s="223"/>
      <c r="CM258" s="223"/>
      <c r="CN258" s="223"/>
      <c r="CO258" s="223"/>
      <c r="CP258" s="223"/>
      <c r="CQ258" s="223"/>
      <c r="CR258" s="223"/>
      <c r="CS258" s="223"/>
      <c r="CT258" s="223"/>
      <c r="CU258" s="223"/>
      <c r="CV258" s="223"/>
      <c r="CW258" s="223"/>
      <c r="CX258" s="223"/>
      <c r="CY258" s="223"/>
      <c r="CZ258" s="224"/>
      <c r="DA258" s="91"/>
    </row>
    <row r="259" spans="1:129" s="30" customFormat="1" ht="0.75" customHeight="1" hidden="1">
      <c r="A259" s="137"/>
      <c r="B259" s="394"/>
      <c r="C259" s="357"/>
      <c r="D259" s="357"/>
      <c r="E259" s="357"/>
      <c r="F259" s="357"/>
      <c r="G259" s="357"/>
      <c r="H259" s="395"/>
      <c r="I259" s="342"/>
      <c r="J259" s="343"/>
      <c r="K259" s="343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43"/>
      <c r="AI259" s="343"/>
      <c r="AJ259" s="343"/>
      <c r="AK259" s="343"/>
      <c r="AL259" s="343"/>
      <c r="AM259" s="343"/>
      <c r="AN259" s="343"/>
      <c r="AO259" s="343"/>
      <c r="AP259" s="343"/>
      <c r="AQ259" s="343"/>
      <c r="AR259" s="343"/>
      <c r="AS259" s="343"/>
      <c r="AT259" s="343"/>
      <c r="AU259" s="343"/>
      <c r="AV259" s="343"/>
      <c r="AW259" s="343"/>
      <c r="AX259" s="343"/>
      <c r="AY259" s="343"/>
      <c r="AZ259" s="343"/>
      <c r="BA259" s="343"/>
      <c r="BB259" s="343"/>
      <c r="BC259" s="343"/>
      <c r="BD259" s="343"/>
      <c r="BE259" s="343"/>
      <c r="BF259" s="343"/>
      <c r="BG259" s="343"/>
      <c r="BH259" s="343"/>
      <c r="BI259" s="343"/>
      <c r="BJ259" s="343"/>
      <c r="BK259" s="343"/>
      <c r="BL259" s="343"/>
      <c r="BM259" s="343"/>
      <c r="BN259" s="343"/>
      <c r="BO259" s="343"/>
      <c r="BP259" s="343"/>
      <c r="BQ259" s="343"/>
      <c r="BR259" s="343"/>
      <c r="BS259" s="343"/>
      <c r="BT259" s="344"/>
      <c r="BU259" s="345"/>
      <c r="BV259" s="346"/>
      <c r="BW259" s="346"/>
      <c r="BX259" s="346"/>
      <c r="BY259" s="346"/>
      <c r="BZ259" s="346"/>
      <c r="CA259" s="346"/>
      <c r="CB259" s="346"/>
      <c r="CC259" s="346"/>
      <c r="CD259" s="346"/>
      <c r="CE259" s="346"/>
      <c r="CF259" s="346"/>
      <c r="CG259" s="346"/>
      <c r="CH259" s="346"/>
      <c r="CI259" s="346"/>
      <c r="CJ259" s="347"/>
      <c r="CK259" s="223"/>
      <c r="CL259" s="223"/>
      <c r="CM259" s="223"/>
      <c r="CN259" s="223"/>
      <c r="CO259" s="223"/>
      <c r="CP259" s="223"/>
      <c r="CQ259" s="223"/>
      <c r="CR259" s="223"/>
      <c r="CS259" s="223"/>
      <c r="CT259" s="223"/>
      <c r="CU259" s="223"/>
      <c r="CV259" s="223"/>
      <c r="CW259" s="223"/>
      <c r="CX259" s="223"/>
      <c r="CY259" s="223"/>
      <c r="CZ259" s="224"/>
      <c r="DA259" s="91"/>
      <c r="DY259" s="30" t="s">
        <v>374</v>
      </c>
    </row>
    <row r="260" spans="1:105" s="31" customFormat="1" ht="21.75" customHeight="1" hidden="1">
      <c r="A260" s="138" t="s">
        <v>147</v>
      </c>
      <c r="B260" s="394"/>
      <c r="C260" s="357"/>
      <c r="D260" s="357"/>
      <c r="E260" s="357"/>
      <c r="F260" s="357"/>
      <c r="G260" s="357"/>
      <c r="H260" s="395"/>
      <c r="I260" s="342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3"/>
      <c r="AJ260" s="343"/>
      <c r="AK260" s="343"/>
      <c r="AL260" s="343"/>
      <c r="AM260" s="343"/>
      <c r="AN260" s="343"/>
      <c r="AO260" s="343"/>
      <c r="AP260" s="343"/>
      <c r="AQ260" s="343"/>
      <c r="AR260" s="343"/>
      <c r="AS260" s="343"/>
      <c r="AT260" s="343"/>
      <c r="AU260" s="343"/>
      <c r="AV260" s="343"/>
      <c r="AW260" s="343"/>
      <c r="AX260" s="343"/>
      <c r="AY260" s="343"/>
      <c r="AZ260" s="343"/>
      <c r="BA260" s="343"/>
      <c r="BB260" s="343"/>
      <c r="BC260" s="343"/>
      <c r="BD260" s="343"/>
      <c r="BE260" s="343"/>
      <c r="BF260" s="343"/>
      <c r="BG260" s="343"/>
      <c r="BH260" s="343"/>
      <c r="BI260" s="343"/>
      <c r="BJ260" s="343"/>
      <c r="BK260" s="343"/>
      <c r="BL260" s="343"/>
      <c r="BM260" s="343"/>
      <c r="BN260" s="343"/>
      <c r="BO260" s="343"/>
      <c r="BP260" s="343"/>
      <c r="BQ260" s="343"/>
      <c r="BR260" s="343"/>
      <c r="BS260" s="343"/>
      <c r="BT260" s="344"/>
      <c r="BU260" s="345"/>
      <c r="BV260" s="346"/>
      <c r="BW260" s="346"/>
      <c r="BX260" s="346"/>
      <c r="BY260" s="346"/>
      <c r="BZ260" s="346"/>
      <c r="CA260" s="346"/>
      <c r="CB260" s="346"/>
      <c r="CC260" s="346"/>
      <c r="CD260" s="346"/>
      <c r="CE260" s="346"/>
      <c r="CF260" s="346"/>
      <c r="CG260" s="346"/>
      <c r="CH260" s="346"/>
      <c r="CI260" s="346"/>
      <c r="CJ260" s="347"/>
      <c r="CK260" s="223"/>
      <c r="CL260" s="223"/>
      <c r="CM260" s="223"/>
      <c r="CN260" s="223"/>
      <c r="CO260" s="223"/>
      <c r="CP260" s="223"/>
      <c r="CQ260" s="223"/>
      <c r="CR260" s="223"/>
      <c r="CS260" s="223"/>
      <c r="CT260" s="223"/>
      <c r="CU260" s="223"/>
      <c r="CV260" s="223"/>
      <c r="CW260" s="223"/>
      <c r="CX260" s="223"/>
      <c r="CY260" s="223"/>
      <c r="CZ260" s="224"/>
      <c r="DA260" s="91"/>
    </row>
    <row r="261" spans="1:105" s="31" customFormat="1" ht="28.5" customHeight="1" hidden="1" thickBot="1">
      <c r="A261" s="139"/>
      <c r="B261" s="394"/>
      <c r="C261" s="357"/>
      <c r="D261" s="357"/>
      <c r="E261" s="357"/>
      <c r="F261" s="357"/>
      <c r="G261" s="357"/>
      <c r="H261" s="395"/>
      <c r="I261" s="342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43"/>
      <c r="AI261" s="343"/>
      <c r="AJ261" s="343"/>
      <c r="AK261" s="343"/>
      <c r="AL261" s="343"/>
      <c r="AM261" s="343"/>
      <c r="AN261" s="343"/>
      <c r="AO261" s="343"/>
      <c r="AP261" s="343"/>
      <c r="AQ261" s="343"/>
      <c r="AR261" s="343"/>
      <c r="AS261" s="343"/>
      <c r="AT261" s="343"/>
      <c r="AU261" s="343"/>
      <c r="AV261" s="343"/>
      <c r="AW261" s="343"/>
      <c r="AX261" s="343"/>
      <c r="AY261" s="343"/>
      <c r="AZ261" s="343"/>
      <c r="BA261" s="343"/>
      <c r="BB261" s="343"/>
      <c r="BC261" s="343"/>
      <c r="BD261" s="343"/>
      <c r="BE261" s="343"/>
      <c r="BF261" s="343"/>
      <c r="BG261" s="343"/>
      <c r="BH261" s="343"/>
      <c r="BI261" s="343"/>
      <c r="BJ261" s="343"/>
      <c r="BK261" s="343"/>
      <c r="BL261" s="343"/>
      <c r="BM261" s="343"/>
      <c r="BN261" s="343"/>
      <c r="BO261" s="343"/>
      <c r="BP261" s="343"/>
      <c r="BQ261" s="343"/>
      <c r="BR261" s="343"/>
      <c r="BS261" s="343"/>
      <c r="BT261" s="344"/>
      <c r="BU261" s="345"/>
      <c r="BV261" s="346"/>
      <c r="BW261" s="346"/>
      <c r="BX261" s="346"/>
      <c r="BY261" s="346"/>
      <c r="BZ261" s="346"/>
      <c r="CA261" s="346"/>
      <c r="CB261" s="346"/>
      <c r="CC261" s="346"/>
      <c r="CD261" s="346"/>
      <c r="CE261" s="346"/>
      <c r="CF261" s="346"/>
      <c r="CG261" s="346"/>
      <c r="CH261" s="346"/>
      <c r="CI261" s="346"/>
      <c r="CJ261" s="347"/>
      <c r="CK261" s="223"/>
      <c r="CL261" s="223"/>
      <c r="CM261" s="223"/>
      <c r="CN261" s="223"/>
      <c r="CO261" s="223"/>
      <c r="CP261" s="223"/>
      <c r="CQ261" s="223"/>
      <c r="CR261" s="223"/>
      <c r="CS261" s="223"/>
      <c r="CT261" s="223"/>
      <c r="CU261" s="223"/>
      <c r="CV261" s="223"/>
      <c r="CW261" s="223"/>
      <c r="CX261" s="223"/>
      <c r="CY261" s="223"/>
      <c r="CZ261" s="224"/>
      <c r="DA261" s="91"/>
    </row>
    <row r="262" spans="1:105" s="32" customFormat="1" ht="19.5" customHeight="1" hidden="1">
      <c r="A262" s="142"/>
      <c r="B262" s="394"/>
      <c r="C262" s="357"/>
      <c r="D262" s="357"/>
      <c r="E262" s="357"/>
      <c r="F262" s="357"/>
      <c r="G262" s="357"/>
      <c r="H262" s="395"/>
      <c r="I262" s="342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43"/>
      <c r="AI262" s="343"/>
      <c r="AJ262" s="343"/>
      <c r="AK262" s="343"/>
      <c r="AL262" s="343"/>
      <c r="AM262" s="343"/>
      <c r="AN262" s="343"/>
      <c r="AO262" s="343"/>
      <c r="AP262" s="343"/>
      <c r="AQ262" s="343"/>
      <c r="AR262" s="343"/>
      <c r="AS262" s="343"/>
      <c r="AT262" s="343"/>
      <c r="AU262" s="343"/>
      <c r="AV262" s="343"/>
      <c r="AW262" s="343"/>
      <c r="AX262" s="343"/>
      <c r="AY262" s="343"/>
      <c r="AZ262" s="343"/>
      <c r="BA262" s="343"/>
      <c r="BB262" s="343"/>
      <c r="BC262" s="343"/>
      <c r="BD262" s="343"/>
      <c r="BE262" s="343"/>
      <c r="BF262" s="343"/>
      <c r="BG262" s="343"/>
      <c r="BH262" s="343"/>
      <c r="BI262" s="343"/>
      <c r="BJ262" s="343"/>
      <c r="BK262" s="343"/>
      <c r="BL262" s="343"/>
      <c r="BM262" s="343"/>
      <c r="BN262" s="343"/>
      <c r="BO262" s="343"/>
      <c r="BP262" s="343"/>
      <c r="BQ262" s="343"/>
      <c r="BR262" s="343"/>
      <c r="BS262" s="343"/>
      <c r="BT262" s="344"/>
      <c r="BU262" s="345"/>
      <c r="BV262" s="346"/>
      <c r="BW262" s="346"/>
      <c r="BX262" s="346"/>
      <c r="BY262" s="346"/>
      <c r="BZ262" s="346"/>
      <c r="CA262" s="346"/>
      <c r="CB262" s="346"/>
      <c r="CC262" s="346"/>
      <c r="CD262" s="346"/>
      <c r="CE262" s="346"/>
      <c r="CF262" s="346"/>
      <c r="CG262" s="346"/>
      <c r="CH262" s="346"/>
      <c r="CI262" s="346"/>
      <c r="CJ262" s="347"/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4"/>
      <c r="DA262" s="91"/>
    </row>
    <row r="263" spans="1:105" s="32" customFormat="1" ht="13.5" customHeight="1" hidden="1">
      <c r="A263" s="26"/>
      <c r="B263" s="394"/>
      <c r="C263" s="357"/>
      <c r="D263" s="357"/>
      <c r="E263" s="357"/>
      <c r="F263" s="357"/>
      <c r="G263" s="357"/>
      <c r="H263" s="395"/>
      <c r="I263" s="342"/>
      <c r="J263" s="343"/>
      <c r="K263" s="343"/>
      <c r="L263" s="343"/>
      <c r="M263" s="343"/>
      <c r="N263" s="343"/>
      <c r="O263" s="343"/>
      <c r="P263" s="343"/>
      <c r="Q263" s="343"/>
      <c r="R263" s="343"/>
      <c r="S263" s="343"/>
      <c r="T263" s="343"/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43"/>
      <c r="AI263" s="343"/>
      <c r="AJ263" s="343"/>
      <c r="AK263" s="343"/>
      <c r="AL263" s="343"/>
      <c r="AM263" s="343"/>
      <c r="AN263" s="343"/>
      <c r="AO263" s="343"/>
      <c r="AP263" s="343"/>
      <c r="AQ263" s="343"/>
      <c r="AR263" s="343"/>
      <c r="AS263" s="343"/>
      <c r="AT263" s="343"/>
      <c r="AU263" s="343"/>
      <c r="AV263" s="343"/>
      <c r="AW263" s="343"/>
      <c r="AX263" s="343"/>
      <c r="AY263" s="343"/>
      <c r="AZ263" s="343"/>
      <c r="BA263" s="343"/>
      <c r="BB263" s="343"/>
      <c r="BC263" s="343"/>
      <c r="BD263" s="343"/>
      <c r="BE263" s="343"/>
      <c r="BF263" s="343"/>
      <c r="BG263" s="343"/>
      <c r="BH263" s="343"/>
      <c r="BI263" s="343"/>
      <c r="BJ263" s="343"/>
      <c r="BK263" s="343"/>
      <c r="BL263" s="343"/>
      <c r="BM263" s="343"/>
      <c r="BN263" s="343"/>
      <c r="BO263" s="343"/>
      <c r="BP263" s="343"/>
      <c r="BQ263" s="343"/>
      <c r="BR263" s="343"/>
      <c r="BS263" s="343"/>
      <c r="BT263" s="344"/>
      <c r="BU263" s="345"/>
      <c r="BV263" s="346"/>
      <c r="BW263" s="346"/>
      <c r="BX263" s="346"/>
      <c r="BY263" s="346"/>
      <c r="BZ263" s="346"/>
      <c r="CA263" s="346"/>
      <c r="CB263" s="346"/>
      <c r="CC263" s="346"/>
      <c r="CD263" s="346"/>
      <c r="CE263" s="346"/>
      <c r="CF263" s="346"/>
      <c r="CG263" s="346"/>
      <c r="CH263" s="346"/>
      <c r="CI263" s="346"/>
      <c r="CJ263" s="347"/>
      <c r="CK263" s="223"/>
      <c r="CL263" s="223"/>
      <c r="CM263" s="223"/>
      <c r="CN263" s="223"/>
      <c r="CO263" s="223"/>
      <c r="CP263" s="223"/>
      <c r="CQ263" s="223"/>
      <c r="CR263" s="223"/>
      <c r="CS263" s="223"/>
      <c r="CT263" s="223"/>
      <c r="CU263" s="223"/>
      <c r="CV263" s="223"/>
      <c r="CW263" s="223"/>
      <c r="CX263" s="223"/>
      <c r="CY263" s="223"/>
      <c r="CZ263" s="224"/>
      <c r="DA263" s="91"/>
    </row>
    <row r="264" spans="1:105" s="32" customFormat="1" ht="20.25" customHeight="1" hidden="1">
      <c r="A264" s="26"/>
      <c r="B264" s="394"/>
      <c r="C264" s="357"/>
      <c r="D264" s="357"/>
      <c r="E264" s="357"/>
      <c r="F264" s="357"/>
      <c r="G264" s="357"/>
      <c r="H264" s="395"/>
      <c r="I264" s="342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43"/>
      <c r="AI264" s="343"/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  <c r="AY264" s="343"/>
      <c r="AZ264" s="343"/>
      <c r="BA264" s="343"/>
      <c r="BB264" s="343"/>
      <c r="BC264" s="343"/>
      <c r="BD264" s="343"/>
      <c r="BE264" s="343"/>
      <c r="BF264" s="343"/>
      <c r="BG264" s="343"/>
      <c r="BH264" s="343"/>
      <c r="BI264" s="343"/>
      <c r="BJ264" s="343"/>
      <c r="BK264" s="343"/>
      <c r="BL264" s="343"/>
      <c r="BM264" s="343"/>
      <c r="BN264" s="343"/>
      <c r="BO264" s="343"/>
      <c r="BP264" s="343"/>
      <c r="BQ264" s="343"/>
      <c r="BR264" s="343"/>
      <c r="BS264" s="343"/>
      <c r="BT264" s="344"/>
      <c r="BU264" s="345"/>
      <c r="BV264" s="346"/>
      <c r="BW264" s="346"/>
      <c r="BX264" s="346"/>
      <c r="BY264" s="346"/>
      <c r="BZ264" s="346"/>
      <c r="CA264" s="346"/>
      <c r="CB264" s="346"/>
      <c r="CC264" s="346"/>
      <c r="CD264" s="346"/>
      <c r="CE264" s="346"/>
      <c r="CF264" s="346"/>
      <c r="CG264" s="346"/>
      <c r="CH264" s="346"/>
      <c r="CI264" s="346"/>
      <c r="CJ264" s="347"/>
      <c r="CK264" s="223"/>
      <c r="CL264" s="223"/>
      <c r="CM264" s="223"/>
      <c r="CN264" s="223"/>
      <c r="CO264" s="223"/>
      <c r="CP264" s="223"/>
      <c r="CQ264" s="223"/>
      <c r="CR264" s="223"/>
      <c r="CS264" s="223"/>
      <c r="CT264" s="223"/>
      <c r="CU264" s="223"/>
      <c r="CV264" s="223"/>
      <c r="CW264" s="223"/>
      <c r="CX264" s="223"/>
      <c r="CY264" s="223"/>
      <c r="CZ264" s="224"/>
      <c r="DA264" s="91"/>
    </row>
    <row r="265" spans="1:105" s="32" customFormat="1" ht="16.5" customHeight="1" hidden="1">
      <c r="A265" s="26"/>
      <c r="B265" s="394"/>
      <c r="C265" s="357"/>
      <c r="D265" s="357"/>
      <c r="E265" s="357"/>
      <c r="F265" s="357"/>
      <c r="G265" s="357"/>
      <c r="H265" s="395"/>
      <c r="I265" s="342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43"/>
      <c r="AI265" s="343"/>
      <c r="AJ265" s="343"/>
      <c r="AK265" s="343"/>
      <c r="AL265" s="343"/>
      <c r="AM265" s="343"/>
      <c r="AN265" s="343"/>
      <c r="AO265" s="343"/>
      <c r="AP265" s="343"/>
      <c r="AQ265" s="343"/>
      <c r="AR265" s="343"/>
      <c r="AS265" s="343"/>
      <c r="AT265" s="343"/>
      <c r="AU265" s="343"/>
      <c r="AV265" s="343"/>
      <c r="AW265" s="343"/>
      <c r="AX265" s="343"/>
      <c r="AY265" s="343"/>
      <c r="AZ265" s="343"/>
      <c r="BA265" s="343"/>
      <c r="BB265" s="343"/>
      <c r="BC265" s="343"/>
      <c r="BD265" s="343"/>
      <c r="BE265" s="343"/>
      <c r="BF265" s="343"/>
      <c r="BG265" s="343"/>
      <c r="BH265" s="343"/>
      <c r="BI265" s="343"/>
      <c r="BJ265" s="343"/>
      <c r="BK265" s="343"/>
      <c r="BL265" s="343"/>
      <c r="BM265" s="343"/>
      <c r="BN265" s="343"/>
      <c r="BO265" s="343"/>
      <c r="BP265" s="343"/>
      <c r="BQ265" s="343"/>
      <c r="BR265" s="343"/>
      <c r="BS265" s="343"/>
      <c r="BT265" s="344"/>
      <c r="BU265" s="345"/>
      <c r="BV265" s="346"/>
      <c r="BW265" s="346"/>
      <c r="BX265" s="346"/>
      <c r="BY265" s="346"/>
      <c r="BZ265" s="346"/>
      <c r="CA265" s="346"/>
      <c r="CB265" s="346"/>
      <c r="CC265" s="346"/>
      <c r="CD265" s="346"/>
      <c r="CE265" s="346"/>
      <c r="CF265" s="346"/>
      <c r="CG265" s="346"/>
      <c r="CH265" s="346"/>
      <c r="CI265" s="346"/>
      <c r="CJ265" s="347"/>
      <c r="CK265" s="223"/>
      <c r="CL265" s="223"/>
      <c r="CM265" s="223"/>
      <c r="CN265" s="223"/>
      <c r="CO265" s="223"/>
      <c r="CP265" s="223"/>
      <c r="CQ265" s="223"/>
      <c r="CR265" s="223"/>
      <c r="CS265" s="223"/>
      <c r="CT265" s="223"/>
      <c r="CU265" s="223"/>
      <c r="CV265" s="223"/>
      <c r="CW265" s="223"/>
      <c r="CX265" s="223"/>
      <c r="CY265" s="223"/>
      <c r="CZ265" s="224"/>
      <c r="DA265" s="91"/>
    </row>
    <row r="266" spans="1:105" s="32" customFormat="1" ht="16.5" customHeight="1" hidden="1">
      <c r="A266" s="26"/>
      <c r="B266" s="394"/>
      <c r="C266" s="357"/>
      <c r="D266" s="357"/>
      <c r="E266" s="357"/>
      <c r="F266" s="357"/>
      <c r="G266" s="357"/>
      <c r="H266" s="395"/>
      <c r="I266" s="342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43"/>
      <c r="AI266" s="343"/>
      <c r="AJ266" s="343"/>
      <c r="AK266" s="343"/>
      <c r="AL266" s="343"/>
      <c r="AM266" s="343"/>
      <c r="AN266" s="343"/>
      <c r="AO266" s="343"/>
      <c r="AP266" s="343"/>
      <c r="AQ266" s="343"/>
      <c r="AR266" s="343"/>
      <c r="AS266" s="343"/>
      <c r="AT266" s="343"/>
      <c r="AU266" s="343"/>
      <c r="AV266" s="343"/>
      <c r="AW266" s="343"/>
      <c r="AX266" s="343"/>
      <c r="AY266" s="343"/>
      <c r="AZ266" s="343"/>
      <c r="BA266" s="343"/>
      <c r="BB266" s="343"/>
      <c r="BC266" s="343"/>
      <c r="BD266" s="343"/>
      <c r="BE266" s="343"/>
      <c r="BF266" s="343"/>
      <c r="BG266" s="343"/>
      <c r="BH266" s="343"/>
      <c r="BI266" s="343"/>
      <c r="BJ266" s="343"/>
      <c r="BK266" s="343"/>
      <c r="BL266" s="343"/>
      <c r="BM266" s="343"/>
      <c r="BN266" s="343"/>
      <c r="BO266" s="343"/>
      <c r="BP266" s="343"/>
      <c r="BQ266" s="343"/>
      <c r="BR266" s="343"/>
      <c r="BS266" s="343"/>
      <c r="BT266" s="344"/>
      <c r="BU266" s="345"/>
      <c r="BV266" s="346"/>
      <c r="BW266" s="346"/>
      <c r="BX266" s="346"/>
      <c r="BY266" s="346"/>
      <c r="BZ266" s="346"/>
      <c r="CA266" s="346"/>
      <c r="CB266" s="346"/>
      <c r="CC266" s="346"/>
      <c r="CD266" s="346"/>
      <c r="CE266" s="346"/>
      <c r="CF266" s="346"/>
      <c r="CG266" s="346"/>
      <c r="CH266" s="346"/>
      <c r="CI266" s="346"/>
      <c r="CJ266" s="347"/>
      <c r="CK266" s="223"/>
      <c r="CL266" s="223"/>
      <c r="CM266" s="223"/>
      <c r="CN266" s="223"/>
      <c r="CO266" s="223"/>
      <c r="CP266" s="223"/>
      <c r="CQ266" s="223"/>
      <c r="CR266" s="223"/>
      <c r="CS266" s="223"/>
      <c r="CT266" s="223"/>
      <c r="CU266" s="223"/>
      <c r="CV266" s="223"/>
      <c r="CW266" s="223"/>
      <c r="CX266" s="223"/>
      <c r="CY266" s="223"/>
      <c r="CZ266" s="224"/>
      <c r="DA266" s="91"/>
    </row>
    <row r="267" spans="1:105" s="32" customFormat="1" ht="14.25" customHeight="1" hidden="1">
      <c r="A267" s="417" t="s">
        <v>400</v>
      </c>
      <c r="B267" s="391" t="s">
        <v>133</v>
      </c>
      <c r="C267" s="392"/>
      <c r="D267" s="392"/>
      <c r="E267" s="392"/>
      <c r="F267" s="392"/>
      <c r="G267" s="392"/>
      <c r="H267" s="393"/>
      <c r="I267" s="360" t="s">
        <v>44</v>
      </c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361"/>
      <c r="Y267" s="361"/>
      <c r="Z267" s="361"/>
      <c r="AA267" s="361"/>
      <c r="AB267" s="361"/>
      <c r="AC267" s="361"/>
      <c r="AD267" s="361"/>
      <c r="AE267" s="361"/>
      <c r="AF267" s="361"/>
      <c r="AG267" s="361"/>
      <c r="AH267" s="361"/>
      <c r="AI267" s="361"/>
      <c r="AJ267" s="361"/>
      <c r="AK267" s="361"/>
      <c r="AL267" s="361"/>
      <c r="AM267" s="361"/>
      <c r="AN267" s="361"/>
      <c r="AO267" s="361"/>
      <c r="AP267" s="361"/>
      <c r="AQ267" s="361"/>
      <c r="AR267" s="361"/>
      <c r="AS267" s="361"/>
      <c r="AT267" s="361"/>
      <c r="AU267" s="361"/>
      <c r="AV267" s="361"/>
      <c r="AW267" s="361"/>
      <c r="AX267" s="361"/>
      <c r="AY267" s="361"/>
      <c r="AZ267" s="361"/>
      <c r="BA267" s="361"/>
      <c r="BB267" s="361"/>
      <c r="BC267" s="361"/>
      <c r="BD267" s="367"/>
      <c r="BE267" s="360" t="s">
        <v>61</v>
      </c>
      <c r="BF267" s="361"/>
      <c r="BG267" s="361"/>
      <c r="BH267" s="361"/>
      <c r="BI267" s="361"/>
      <c r="BJ267" s="361"/>
      <c r="BK267" s="361"/>
      <c r="BL267" s="361"/>
      <c r="BM267" s="361"/>
      <c r="BN267" s="361"/>
      <c r="BO267" s="361"/>
      <c r="BP267" s="361"/>
      <c r="BQ267" s="361"/>
      <c r="BR267" s="361"/>
      <c r="BS267" s="361"/>
      <c r="BT267" s="367"/>
      <c r="BU267" s="360" t="s">
        <v>64</v>
      </c>
      <c r="BV267" s="361"/>
      <c r="BW267" s="361"/>
      <c r="BX267" s="361"/>
      <c r="BY267" s="361"/>
      <c r="BZ267" s="361"/>
      <c r="CA267" s="361"/>
      <c r="CB267" s="361"/>
      <c r="CC267" s="361"/>
      <c r="CD267" s="361"/>
      <c r="CE267" s="361"/>
      <c r="CF267" s="361"/>
      <c r="CG267" s="361"/>
      <c r="CH267" s="361"/>
      <c r="CI267" s="361"/>
      <c r="CJ267" s="367"/>
      <c r="CK267" s="361"/>
      <c r="CL267" s="361"/>
      <c r="CM267" s="361"/>
      <c r="CN267" s="361"/>
      <c r="CO267" s="361"/>
      <c r="CP267" s="361"/>
      <c r="CQ267" s="361"/>
      <c r="CR267" s="361"/>
      <c r="CS267" s="361"/>
      <c r="CT267" s="361"/>
      <c r="CU267" s="361"/>
      <c r="CV267" s="361"/>
      <c r="CW267" s="361"/>
      <c r="CX267" s="361"/>
      <c r="CY267" s="361"/>
      <c r="CZ267" s="361"/>
      <c r="DA267" s="362"/>
    </row>
    <row r="268" spans="1:105" s="32" customFormat="1" ht="14.25" customHeight="1" hidden="1">
      <c r="A268" s="417"/>
      <c r="B268" s="403"/>
      <c r="C268" s="364"/>
      <c r="D268" s="364"/>
      <c r="E268" s="364"/>
      <c r="F268" s="364"/>
      <c r="G268" s="364"/>
      <c r="H268" s="365"/>
      <c r="I268" s="363">
        <v>1</v>
      </c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  <c r="AA268" s="364"/>
      <c r="AB268" s="364"/>
      <c r="AC268" s="364"/>
      <c r="AD268" s="364"/>
      <c r="AE268" s="364"/>
      <c r="AF268" s="364"/>
      <c r="AG268" s="364"/>
      <c r="AH268" s="364"/>
      <c r="AI268" s="364"/>
      <c r="AJ268" s="364"/>
      <c r="AK268" s="364"/>
      <c r="AL268" s="364"/>
      <c r="AM268" s="364"/>
      <c r="AN268" s="364"/>
      <c r="AO268" s="364"/>
      <c r="AP268" s="364"/>
      <c r="AQ268" s="364"/>
      <c r="AR268" s="364"/>
      <c r="AS268" s="364"/>
      <c r="AT268" s="364"/>
      <c r="AU268" s="364"/>
      <c r="AV268" s="364"/>
      <c r="AW268" s="364"/>
      <c r="AX268" s="364"/>
      <c r="AY268" s="364"/>
      <c r="AZ268" s="364"/>
      <c r="BA268" s="364"/>
      <c r="BB268" s="364"/>
      <c r="BC268" s="364"/>
      <c r="BD268" s="365"/>
      <c r="BE268" s="363">
        <v>2</v>
      </c>
      <c r="BF268" s="364"/>
      <c r="BG268" s="364"/>
      <c r="BH268" s="364"/>
      <c r="BI268" s="364"/>
      <c r="BJ268" s="364"/>
      <c r="BK268" s="364"/>
      <c r="BL268" s="364"/>
      <c r="BM268" s="364"/>
      <c r="BN268" s="364"/>
      <c r="BO268" s="364"/>
      <c r="BP268" s="364"/>
      <c r="BQ268" s="364"/>
      <c r="BR268" s="364"/>
      <c r="BS268" s="364"/>
      <c r="BT268" s="365"/>
      <c r="BU268" s="363">
        <v>3</v>
      </c>
      <c r="BV268" s="364"/>
      <c r="BW268" s="364"/>
      <c r="BX268" s="364"/>
      <c r="BY268" s="364"/>
      <c r="BZ268" s="364"/>
      <c r="CA268" s="364"/>
      <c r="CB268" s="364"/>
      <c r="CC268" s="364"/>
      <c r="CD268" s="364"/>
      <c r="CE268" s="364"/>
      <c r="CF268" s="364"/>
      <c r="CG268" s="364"/>
      <c r="CH268" s="364"/>
      <c r="CI268" s="364"/>
      <c r="CJ268" s="365"/>
      <c r="CK268" s="364"/>
      <c r="CL268" s="364"/>
      <c r="CM268" s="364"/>
      <c r="CN268" s="364"/>
      <c r="CO268" s="364"/>
      <c r="CP268" s="364"/>
      <c r="CQ268" s="364"/>
      <c r="CR268" s="364"/>
      <c r="CS268" s="364"/>
      <c r="CT268" s="364"/>
      <c r="CU268" s="364"/>
      <c r="CV268" s="364"/>
      <c r="CW268" s="364"/>
      <c r="CX268" s="364"/>
      <c r="CY268" s="364"/>
      <c r="CZ268" s="364"/>
      <c r="DA268" s="366"/>
    </row>
    <row r="269" spans="1:135" ht="16.5" customHeight="1" hidden="1">
      <c r="A269" s="417"/>
      <c r="B269" s="394" t="s">
        <v>147</v>
      </c>
      <c r="C269" s="357"/>
      <c r="D269" s="357"/>
      <c r="E269" s="357"/>
      <c r="F269" s="357"/>
      <c r="G269" s="357"/>
      <c r="H269" s="395"/>
      <c r="I269" s="342" t="s">
        <v>410</v>
      </c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43"/>
      <c r="AI269" s="343"/>
      <c r="AJ269" s="343"/>
      <c r="AK269" s="343"/>
      <c r="AL269" s="343"/>
      <c r="AM269" s="343"/>
      <c r="AN269" s="343"/>
      <c r="AO269" s="343"/>
      <c r="AP269" s="343"/>
      <c r="AQ269" s="343"/>
      <c r="AR269" s="343"/>
      <c r="AS269" s="343"/>
      <c r="AT269" s="343"/>
      <c r="AU269" s="343"/>
      <c r="AV269" s="343"/>
      <c r="AW269" s="343"/>
      <c r="AX269" s="343"/>
      <c r="AY269" s="343"/>
      <c r="AZ269" s="343"/>
      <c r="BA269" s="343"/>
      <c r="BB269" s="343"/>
      <c r="BC269" s="343"/>
      <c r="BD269" s="343"/>
      <c r="BE269" s="343"/>
      <c r="BF269" s="343"/>
      <c r="BG269" s="343"/>
      <c r="BH269" s="343"/>
      <c r="BI269" s="343"/>
      <c r="BJ269" s="343"/>
      <c r="BK269" s="343"/>
      <c r="BL269" s="343"/>
      <c r="BM269" s="343"/>
      <c r="BN269" s="343"/>
      <c r="BO269" s="343"/>
      <c r="BP269" s="343"/>
      <c r="BQ269" s="343"/>
      <c r="BR269" s="343"/>
      <c r="BS269" s="343"/>
      <c r="BT269" s="344"/>
      <c r="BU269" s="402" t="s">
        <v>124</v>
      </c>
      <c r="BV269" s="402"/>
      <c r="BW269" s="402"/>
      <c r="BX269" s="402"/>
      <c r="BY269" s="402"/>
      <c r="BZ269" s="402"/>
      <c r="CA269" s="402"/>
      <c r="CB269" s="402"/>
      <c r="CC269" s="402"/>
      <c r="CD269" s="402"/>
      <c r="CE269" s="402"/>
      <c r="CF269" s="402"/>
      <c r="CG269" s="402"/>
      <c r="CH269" s="402"/>
      <c r="CI269" s="402"/>
      <c r="CJ269" s="402"/>
      <c r="CK269" s="223"/>
      <c r="CL269" s="223"/>
      <c r="CM269" s="223"/>
      <c r="CN269" s="223"/>
      <c r="CO269" s="223"/>
      <c r="CP269" s="223"/>
      <c r="CQ269" s="223"/>
      <c r="CR269" s="223"/>
      <c r="CS269" s="223"/>
      <c r="CT269" s="223"/>
      <c r="CU269" s="223"/>
      <c r="CV269" s="223"/>
      <c r="CW269" s="223"/>
      <c r="CX269" s="223"/>
      <c r="CY269" s="223"/>
      <c r="CZ269" s="223"/>
      <c r="DA269" s="35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  <c r="DO269" s="101"/>
      <c r="DP269" s="101"/>
      <c r="DQ269" s="101"/>
      <c r="DR269" s="101"/>
      <c r="DS269" s="101"/>
      <c r="DT269" s="101"/>
      <c r="DU269" s="101"/>
      <c r="DV269" s="101"/>
      <c r="DW269" s="101"/>
      <c r="DX269" s="101"/>
      <c r="DY269" s="101"/>
      <c r="DZ269" s="101"/>
      <c r="EA269" s="101"/>
      <c r="EB269" s="101"/>
      <c r="EC269" s="101"/>
      <c r="ED269" s="101"/>
      <c r="EE269" s="101"/>
    </row>
    <row r="270" spans="1:105" ht="24.75" customHeight="1" hidden="1" thickBot="1">
      <c r="A270" s="417"/>
      <c r="B270" s="407"/>
      <c r="C270" s="408"/>
      <c r="D270" s="408"/>
      <c r="E270" s="408"/>
      <c r="F270" s="408"/>
      <c r="G270" s="408"/>
      <c r="H270" s="409"/>
      <c r="I270" s="410" t="s">
        <v>280</v>
      </c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  <c r="AA270" s="411"/>
      <c r="AB270" s="411"/>
      <c r="AC270" s="411"/>
      <c r="AD270" s="411"/>
      <c r="AE270" s="411"/>
      <c r="AF270" s="411"/>
      <c r="AG270" s="411"/>
      <c r="AH270" s="411"/>
      <c r="AI270" s="411"/>
      <c r="AJ270" s="411"/>
      <c r="AK270" s="411"/>
      <c r="AL270" s="411"/>
      <c r="AM270" s="411"/>
      <c r="AN270" s="411"/>
      <c r="AO270" s="411"/>
      <c r="AP270" s="411"/>
      <c r="AQ270" s="411"/>
      <c r="AR270" s="411"/>
      <c r="AS270" s="411"/>
      <c r="AT270" s="411"/>
      <c r="AU270" s="411"/>
      <c r="AV270" s="411"/>
      <c r="AW270" s="411"/>
      <c r="AX270" s="411"/>
      <c r="AY270" s="411"/>
      <c r="AZ270" s="411"/>
      <c r="BA270" s="411"/>
      <c r="BB270" s="411"/>
      <c r="BC270" s="411"/>
      <c r="BD270" s="412"/>
      <c r="BE270" s="413"/>
      <c r="BF270" s="414"/>
      <c r="BG270" s="414"/>
      <c r="BH270" s="414"/>
      <c r="BI270" s="414"/>
      <c r="BJ270" s="414"/>
      <c r="BK270" s="414"/>
      <c r="BL270" s="414"/>
      <c r="BM270" s="414"/>
      <c r="BN270" s="414"/>
      <c r="BO270" s="414"/>
      <c r="BP270" s="414"/>
      <c r="BQ270" s="414"/>
      <c r="BR270" s="414"/>
      <c r="BS270" s="414"/>
      <c r="BT270" s="415"/>
      <c r="BU270" s="416" t="s">
        <v>124</v>
      </c>
      <c r="BV270" s="408"/>
      <c r="BW270" s="408"/>
      <c r="BX270" s="408"/>
      <c r="BY270" s="408"/>
      <c r="BZ270" s="408"/>
      <c r="CA270" s="408"/>
      <c r="CB270" s="408"/>
      <c r="CC270" s="408"/>
      <c r="CD270" s="408"/>
      <c r="CE270" s="408"/>
      <c r="CF270" s="408"/>
      <c r="CG270" s="408"/>
      <c r="CH270" s="408"/>
      <c r="CI270" s="408"/>
      <c r="CJ270" s="409"/>
      <c r="CK270" s="418"/>
      <c r="CL270" s="418"/>
      <c r="CM270" s="418"/>
      <c r="CN270" s="418"/>
      <c r="CO270" s="418"/>
      <c r="CP270" s="418"/>
      <c r="CQ270" s="418"/>
      <c r="CR270" s="418"/>
      <c r="CS270" s="418"/>
      <c r="CT270" s="418"/>
      <c r="CU270" s="418"/>
      <c r="CV270" s="418"/>
      <c r="CW270" s="418"/>
      <c r="CX270" s="418"/>
      <c r="CY270" s="418"/>
      <c r="CZ270" s="418"/>
      <c r="DA270" s="419"/>
    </row>
    <row r="271" spans="2:105" ht="17.25" customHeight="1" hidden="1" thickBot="1">
      <c r="B271" s="370"/>
      <c r="C271" s="371"/>
      <c r="D271" s="371"/>
      <c r="E271" s="371"/>
      <c r="F271" s="371"/>
      <c r="G271" s="371"/>
      <c r="H271" s="372"/>
      <c r="I271" s="373" t="s">
        <v>280</v>
      </c>
      <c r="J271" s="374"/>
      <c r="K271" s="374"/>
      <c r="L271" s="374"/>
      <c r="M271" s="374"/>
      <c r="N271" s="374"/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  <c r="Y271" s="374"/>
      <c r="Z271" s="374"/>
      <c r="AA271" s="374"/>
      <c r="AB271" s="374"/>
      <c r="AC271" s="374"/>
      <c r="AD271" s="374"/>
      <c r="AE271" s="374"/>
      <c r="AF271" s="374"/>
      <c r="AG271" s="374"/>
      <c r="AH271" s="374"/>
      <c r="AI271" s="374"/>
      <c r="AJ271" s="374"/>
      <c r="AK271" s="374"/>
      <c r="AL271" s="374"/>
      <c r="AM271" s="374"/>
      <c r="AN271" s="374"/>
      <c r="AO271" s="374"/>
      <c r="AP271" s="374"/>
      <c r="AQ271" s="374"/>
      <c r="AR271" s="374"/>
      <c r="AS271" s="374"/>
      <c r="AT271" s="374"/>
      <c r="AU271" s="374"/>
      <c r="AV271" s="374"/>
      <c r="AW271" s="374"/>
      <c r="AX271" s="374"/>
      <c r="AY271" s="374"/>
      <c r="AZ271" s="374"/>
      <c r="BA271" s="374"/>
      <c r="BB271" s="374"/>
      <c r="BC271" s="374"/>
      <c r="BD271" s="374"/>
      <c r="BE271" s="374"/>
      <c r="BF271" s="374"/>
      <c r="BG271" s="374"/>
      <c r="BH271" s="374"/>
      <c r="BI271" s="374"/>
      <c r="BJ271" s="374"/>
      <c r="BK271" s="374"/>
      <c r="BL271" s="374"/>
      <c r="BM271" s="374"/>
      <c r="BN271" s="374"/>
      <c r="BO271" s="374"/>
      <c r="BP271" s="374"/>
      <c r="BQ271" s="374"/>
      <c r="BR271" s="374"/>
      <c r="BS271" s="374"/>
      <c r="BT271" s="375"/>
      <c r="BU271" s="376" t="s">
        <v>124</v>
      </c>
      <c r="BV271" s="377"/>
      <c r="BW271" s="377"/>
      <c r="BX271" s="377"/>
      <c r="BY271" s="377"/>
      <c r="BZ271" s="377"/>
      <c r="CA271" s="377"/>
      <c r="CB271" s="377"/>
      <c r="CC271" s="377"/>
      <c r="CD271" s="377"/>
      <c r="CE271" s="377"/>
      <c r="CF271" s="377"/>
      <c r="CG271" s="377"/>
      <c r="CH271" s="377"/>
      <c r="CI271" s="377"/>
      <c r="CJ271" s="378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91"/>
    </row>
    <row r="272" ht="4.5" customHeight="1" hidden="1" thickBot="1">
      <c r="DA272" s="151"/>
    </row>
    <row r="273" spans="1:109" ht="22.5" customHeight="1" hidden="1">
      <c r="A273" s="148" t="s">
        <v>398</v>
      </c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DE273" s="90"/>
    </row>
    <row r="274" spans="1:109" ht="27" customHeight="1" hidden="1">
      <c r="A274" s="150"/>
      <c r="DE274" s="90"/>
    </row>
    <row r="275" spans="1:103" ht="33" customHeight="1">
      <c r="A275" s="330" t="s">
        <v>411</v>
      </c>
      <c r="B275" s="352"/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2"/>
      <c r="Y275" s="352"/>
      <c r="Z275" s="352"/>
      <c r="AA275" s="352"/>
      <c r="AB275" s="352"/>
      <c r="AC275" s="352"/>
      <c r="AD275" s="352"/>
      <c r="AE275" s="352"/>
      <c r="AF275" s="352"/>
      <c r="AG275" s="352"/>
      <c r="AH275" s="352"/>
      <c r="AI275" s="352"/>
      <c r="AJ275" s="352"/>
      <c r="AK275" s="352"/>
      <c r="AL275" s="352"/>
      <c r="AM275" s="352"/>
      <c r="AN275" s="352"/>
      <c r="AO275" s="352"/>
      <c r="AP275" s="352"/>
      <c r="AQ275" s="352"/>
      <c r="AR275" s="352"/>
      <c r="AS275" s="352"/>
      <c r="AT275" s="352"/>
      <c r="AU275" s="352"/>
      <c r="AV275" s="352"/>
      <c r="AW275" s="352"/>
      <c r="AX275" s="352"/>
      <c r="AY275" s="352"/>
      <c r="AZ275" s="352"/>
      <c r="BA275" s="352"/>
      <c r="BB275" s="352"/>
      <c r="BC275" s="352"/>
      <c r="BD275" s="352"/>
      <c r="BE275" s="352"/>
      <c r="BF275" s="352"/>
      <c r="BG275" s="352"/>
      <c r="BH275" s="352"/>
      <c r="BI275" s="352"/>
      <c r="BJ275" s="352"/>
      <c r="BK275" s="352"/>
      <c r="BL275" s="352"/>
      <c r="BM275" s="352"/>
      <c r="BN275" s="352"/>
      <c r="BO275" s="352"/>
      <c r="BP275" s="352"/>
      <c r="BQ275" s="352"/>
      <c r="BR275" s="352"/>
      <c r="BS275" s="352"/>
      <c r="BT275" s="352"/>
      <c r="BU275" s="352"/>
      <c r="BV275" s="352"/>
      <c r="BW275" s="352"/>
      <c r="BX275" s="352"/>
      <c r="BY275" s="352"/>
      <c r="BZ275" s="352"/>
      <c r="CA275" s="352"/>
      <c r="CB275" s="352"/>
      <c r="CC275" s="352"/>
      <c r="CD275" s="352"/>
      <c r="CE275" s="352"/>
      <c r="CF275" s="352"/>
      <c r="CG275" s="352"/>
      <c r="CH275" s="352"/>
      <c r="CI275" s="352"/>
      <c r="CJ275" s="352"/>
      <c r="CK275" s="352"/>
      <c r="CL275" s="352"/>
      <c r="CM275" s="352"/>
      <c r="CN275" s="352"/>
      <c r="CO275" s="352"/>
      <c r="CP275" s="352"/>
      <c r="CQ275" s="352"/>
      <c r="CR275" s="352"/>
      <c r="CS275" s="352"/>
      <c r="CT275" s="352"/>
      <c r="CU275" s="352"/>
      <c r="CV275" s="352"/>
      <c r="CW275" s="352"/>
      <c r="CX275" s="352"/>
      <c r="CY275" s="352"/>
    </row>
    <row r="276" spans="2:55" ht="20.25" customHeight="1" thickBot="1">
      <c r="B276" s="353" t="s">
        <v>400</v>
      </c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  <c r="W276" s="354"/>
      <c r="X276" s="354"/>
      <c r="Y276" s="354"/>
      <c r="Z276" s="354"/>
      <c r="AA276" s="354"/>
      <c r="AB276" s="354"/>
      <c r="AC276" s="354"/>
      <c r="AD276" s="354"/>
      <c r="AE276" s="354"/>
      <c r="AF276" s="354"/>
      <c r="AG276" s="354"/>
      <c r="AH276" s="354"/>
      <c r="AI276" s="354"/>
      <c r="AJ276" s="354"/>
      <c r="AK276" s="354"/>
      <c r="AL276" s="354"/>
      <c r="AM276" s="354"/>
      <c r="AN276" s="354"/>
      <c r="AO276" s="354"/>
      <c r="AP276" s="354"/>
      <c r="AQ276" s="354"/>
      <c r="AR276" s="354"/>
      <c r="AS276" s="354"/>
      <c r="AT276" s="354"/>
      <c r="AU276" s="354"/>
      <c r="AV276" s="354"/>
      <c r="AW276" s="354"/>
      <c r="AX276" s="354"/>
      <c r="AY276" s="354"/>
      <c r="AZ276" s="354"/>
      <c r="BA276" s="354"/>
      <c r="BB276" s="354"/>
      <c r="BC276" s="354"/>
    </row>
    <row r="277" spans="1:104" ht="12" customHeight="1">
      <c r="A277" s="330" t="s">
        <v>398</v>
      </c>
      <c r="B277" s="355"/>
      <c r="C277" s="355"/>
      <c r="D277" s="355"/>
      <c r="E277" s="355"/>
      <c r="F277" s="355"/>
      <c r="G277" s="356"/>
      <c r="H277" s="360" t="s">
        <v>44</v>
      </c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  <c r="Z277" s="361"/>
      <c r="AA277" s="361"/>
      <c r="AB277" s="361"/>
      <c r="AC277" s="361"/>
      <c r="AD277" s="361"/>
      <c r="AE277" s="361"/>
      <c r="AF277" s="361"/>
      <c r="AG277" s="361"/>
      <c r="AH277" s="361"/>
      <c r="AI277" s="361"/>
      <c r="AJ277" s="361"/>
      <c r="AK277" s="361"/>
      <c r="AL277" s="361"/>
      <c r="AM277" s="361"/>
      <c r="AN277" s="361"/>
      <c r="AO277" s="361"/>
      <c r="AP277" s="361"/>
      <c r="AQ277" s="361"/>
      <c r="AR277" s="361"/>
      <c r="AS277" s="361"/>
      <c r="AT277" s="361"/>
      <c r="AU277" s="361"/>
      <c r="AV277" s="361"/>
      <c r="AW277" s="361"/>
      <c r="AX277" s="361"/>
      <c r="AY277" s="361"/>
      <c r="AZ277" s="361"/>
      <c r="BA277" s="361"/>
      <c r="BB277" s="361"/>
      <c r="BC277" s="367"/>
      <c r="BD277" s="360" t="s">
        <v>61</v>
      </c>
      <c r="BE277" s="361"/>
      <c r="BF277" s="361"/>
      <c r="BG277" s="361"/>
      <c r="BH277" s="361"/>
      <c r="BI277" s="361"/>
      <c r="BJ277" s="361"/>
      <c r="BK277" s="361"/>
      <c r="BL277" s="361"/>
      <c r="BM277" s="361"/>
      <c r="BN277" s="361"/>
      <c r="BO277" s="361"/>
      <c r="BP277" s="361"/>
      <c r="BQ277" s="361"/>
      <c r="BR277" s="361"/>
      <c r="BS277" s="367"/>
      <c r="BT277" s="360" t="s">
        <v>64</v>
      </c>
      <c r="BU277" s="361"/>
      <c r="BV277" s="361"/>
      <c r="BW277" s="361"/>
      <c r="BX277" s="361"/>
      <c r="BY277" s="361"/>
      <c r="BZ277" s="361"/>
      <c r="CA277" s="361"/>
      <c r="CB277" s="361"/>
      <c r="CC277" s="361"/>
      <c r="CD277" s="361"/>
      <c r="CE277" s="361"/>
      <c r="CF277" s="361"/>
      <c r="CG277" s="361"/>
      <c r="CH277" s="361"/>
      <c r="CI277" s="367"/>
      <c r="CJ277" s="360" t="s">
        <v>181</v>
      </c>
      <c r="CK277" s="361"/>
      <c r="CL277" s="361"/>
      <c r="CM277" s="361"/>
      <c r="CN277" s="361"/>
      <c r="CO277" s="361"/>
      <c r="CP277" s="361"/>
      <c r="CQ277" s="361"/>
      <c r="CR277" s="361"/>
      <c r="CS277" s="361"/>
      <c r="CT277" s="361"/>
      <c r="CU277" s="361"/>
      <c r="CV277" s="361"/>
      <c r="CW277" s="361"/>
      <c r="CX277" s="361"/>
      <c r="CY277" s="361"/>
      <c r="CZ277" s="362"/>
    </row>
    <row r="278" spans="1:105" ht="13.5" customHeight="1">
      <c r="A278" s="355"/>
      <c r="B278" s="355"/>
      <c r="C278" s="355"/>
      <c r="D278" s="355"/>
      <c r="E278" s="355"/>
      <c r="F278" s="355"/>
      <c r="G278" s="356"/>
      <c r="H278" s="363">
        <v>1</v>
      </c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  <c r="AA278" s="364"/>
      <c r="AB278" s="364"/>
      <c r="AC278" s="364"/>
      <c r="AD278" s="364"/>
      <c r="AE278" s="364"/>
      <c r="AF278" s="364"/>
      <c r="AG278" s="364"/>
      <c r="AH278" s="364"/>
      <c r="AI278" s="364"/>
      <c r="AJ278" s="364"/>
      <c r="AK278" s="364"/>
      <c r="AL278" s="364"/>
      <c r="AM278" s="364"/>
      <c r="AN278" s="364"/>
      <c r="AO278" s="364"/>
      <c r="AP278" s="364"/>
      <c r="AQ278" s="364"/>
      <c r="AR278" s="364"/>
      <c r="AS278" s="364"/>
      <c r="AT278" s="364"/>
      <c r="AU278" s="364"/>
      <c r="AV278" s="364"/>
      <c r="AW278" s="364"/>
      <c r="AX278" s="364"/>
      <c r="AY278" s="364"/>
      <c r="AZ278" s="364"/>
      <c r="BA278" s="364"/>
      <c r="BB278" s="364"/>
      <c r="BC278" s="365"/>
      <c r="BD278" s="363">
        <v>2</v>
      </c>
      <c r="BE278" s="364"/>
      <c r="BF278" s="364"/>
      <c r="BG278" s="364"/>
      <c r="BH278" s="364"/>
      <c r="BI278" s="364"/>
      <c r="BJ278" s="364"/>
      <c r="BK278" s="364"/>
      <c r="BL278" s="364"/>
      <c r="BM278" s="364"/>
      <c r="BN278" s="364"/>
      <c r="BO278" s="364"/>
      <c r="BP278" s="364"/>
      <c r="BQ278" s="364"/>
      <c r="BR278" s="364"/>
      <c r="BS278" s="365"/>
      <c r="BT278" s="363">
        <v>3</v>
      </c>
      <c r="BU278" s="364"/>
      <c r="BV278" s="364"/>
      <c r="BW278" s="364"/>
      <c r="BX278" s="364"/>
      <c r="BY278" s="364"/>
      <c r="BZ278" s="364"/>
      <c r="CA278" s="364"/>
      <c r="CB278" s="364"/>
      <c r="CC278" s="364"/>
      <c r="CD278" s="364"/>
      <c r="CE278" s="364"/>
      <c r="CF278" s="364"/>
      <c r="CG278" s="364"/>
      <c r="CH278" s="364"/>
      <c r="CI278" s="365"/>
      <c r="CJ278" s="363">
        <v>4</v>
      </c>
      <c r="CK278" s="364"/>
      <c r="CL278" s="364"/>
      <c r="CM278" s="364"/>
      <c r="CN278" s="364"/>
      <c r="CO278" s="364"/>
      <c r="CP278" s="364"/>
      <c r="CQ278" s="364"/>
      <c r="CR278" s="364"/>
      <c r="CS278" s="364"/>
      <c r="CT278" s="364"/>
      <c r="CU278" s="364"/>
      <c r="CV278" s="364"/>
      <c r="CW278" s="364"/>
      <c r="CX278" s="364"/>
      <c r="CY278" s="364"/>
      <c r="CZ278" s="366"/>
      <c r="DA278" s="30"/>
    </row>
    <row r="279" spans="2:105" ht="15" customHeight="1">
      <c r="B279" s="357" t="s">
        <v>147</v>
      </c>
      <c r="C279" s="358"/>
      <c r="D279" s="358"/>
      <c r="E279" s="358"/>
      <c r="F279" s="358"/>
      <c r="G279" s="359"/>
      <c r="H279" s="342" t="s">
        <v>399</v>
      </c>
      <c r="I279" s="343"/>
      <c r="J279" s="343"/>
      <c r="K279" s="343"/>
      <c r="L279" s="343"/>
      <c r="M279" s="343"/>
      <c r="N279" s="343"/>
      <c r="O279" s="343"/>
      <c r="P279" s="343"/>
      <c r="Q279" s="343"/>
      <c r="R279" s="343"/>
      <c r="S279" s="343"/>
      <c r="T279" s="343"/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43"/>
      <c r="AI279" s="343"/>
      <c r="AJ279" s="343"/>
      <c r="AK279" s="343"/>
      <c r="AL279" s="343"/>
      <c r="AM279" s="343"/>
      <c r="AN279" s="343"/>
      <c r="AO279" s="343"/>
      <c r="AP279" s="343"/>
      <c r="AQ279" s="343"/>
      <c r="AR279" s="343"/>
      <c r="AS279" s="343"/>
      <c r="AT279" s="343"/>
      <c r="AU279" s="343"/>
      <c r="AV279" s="343"/>
      <c r="AW279" s="343"/>
      <c r="AX279" s="343"/>
      <c r="AY279" s="343"/>
      <c r="AZ279" s="343"/>
      <c r="BA279" s="343"/>
      <c r="BB279" s="343"/>
      <c r="BC279" s="344"/>
      <c r="BD279" s="345" t="s">
        <v>124</v>
      </c>
      <c r="BE279" s="346"/>
      <c r="BF279" s="346"/>
      <c r="BG279" s="346"/>
      <c r="BH279" s="346"/>
      <c r="BI279" s="346"/>
      <c r="BJ279" s="346"/>
      <c r="BK279" s="346"/>
      <c r="BL279" s="346"/>
      <c r="BM279" s="346"/>
      <c r="BN279" s="346"/>
      <c r="BO279" s="346"/>
      <c r="BP279" s="346"/>
      <c r="BQ279" s="346"/>
      <c r="BR279" s="346"/>
      <c r="BS279" s="347"/>
      <c r="BT279" s="348" t="s">
        <v>124</v>
      </c>
      <c r="BU279" s="349"/>
      <c r="BV279" s="349"/>
      <c r="BW279" s="349"/>
      <c r="BX279" s="349"/>
      <c r="BY279" s="349"/>
      <c r="BZ279" s="349"/>
      <c r="CA279" s="349"/>
      <c r="CB279" s="349"/>
      <c r="CC279" s="349"/>
      <c r="CD279" s="349"/>
      <c r="CE279" s="349"/>
      <c r="CF279" s="349"/>
      <c r="CG279" s="349"/>
      <c r="CH279" s="349"/>
      <c r="CI279" s="350"/>
      <c r="CJ279" s="222">
        <v>15041.82</v>
      </c>
      <c r="CK279" s="223"/>
      <c r="CL279" s="223"/>
      <c r="CM279" s="223"/>
      <c r="CN279" s="223"/>
      <c r="CO279" s="223"/>
      <c r="CP279" s="223"/>
      <c r="CQ279" s="223"/>
      <c r="CR279" s="223"/>
      <c r="CS279" s="223"/>
      <c r="CT279" s="223"/>
      <c r="CU279" s="223"/>
      <c r="CV279" s="223"/>
      <c r="CW279" s="223"/>
      <c r="CX279" s="223"/>
      <c r="CY279" s="223"/>
      <c r="CZ279" s="351"/>
      <c r="DA279" s="31"/>
    </row>
    <row r="280" spans="2:105" ht="15" customHeight="1" thickBot="1">
      <c r="B280" s="140"/>
      <c r="C280" s="140"/>
      <c r="D280" s="140"/>
      <c r="E280" s="140"/>
      <c r="F280" s="140"/>
      <c r="G280" s="141"/>
      <c r="H280" s="333" t="s">
        <v>291</v>
      </c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  <c r="AB280" s="334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334"/>
      <c r="AQ280" s="334"/>
      <c r="AR280" s="334"/>
      <c r="AS280" s="334"/>
      <c r="AT280" s="334"/>
      <c r="AU280" s="334"/>
      <c r="AV280" s="334"/>
      <c r="AW280" s="334"/>
      <c r="AX280" s="334"/>
      <c r="AY280" s="334"/>
      <c r="AZ280" s="334"/>
      <c r="BA280" s="334"/>
      <c r="BB280" s="334"/>
      <c r="BC280" s="335"/>
      <c r="BD280" s="336" t="s">
        <v>124</v>
      </c>
      <c r="BE280" s="337"/>
      <c r="BF280" s="337"/>
      <c r="BG280" s="337"/>
      <c r="BH280" s="337"/>
      <c r="BI280" s="337"/>
      <c r="BJ280" s="337"/>
      <c r="BK280" s="337"/>
      <c r="BL280" s="337"/>
      <c r="BM280" s="337"/>
      <c r="BN280" s="337"/>
      <c r="BO280" s="337"/>
      <c r="BP280" s="337"/>
      <c r="BQ280" s="337"/>
      <c r="BR280" s="337"/>
      <c r="BS280" s="338"/>
      <c r="BT280" s="336" t="s">
        <v>124</v>
      </c>
      <c r="BU280" s="337"/>
      <c r="BV280" s="337"/>
      <c r="BW280" s="337"/>
      <c r="BX280" s="337"/>
      <c r="BY280" s="337"/>
      <c r="BZ280" s="337"/>
      <c r="CA280" s="337"/>
      <c r="CB280" s="337"/>
      <c r="CC280" s="337"/>
      <c r="CD280" s="337"/>
      <c r="CE280" s="337"/>
      <c r="CF280" s="337"/>
      <c r="CG280" s="337"/>
      <c r="CH280" s="337"/>
      <c r="CI280" s="338"/>
      <c r="CJ280" s="339">
        <f>CJ279</f>
        <v>15041.82</v>
      </c>
      <c r="CK280" s="340"/>
      <c r="CL280" s="340"/>
      <c r="CM280" s="340"/>
      <c r="CN280" s="340"/>
      <c r="CO280" s="340"/>
      <c r="CP280" s="340"/>
      <c r="CQ280" s="340"/>
      <c r="CR280" s="340"/>
      <c r="CS280" s="340"/>
      <c r="CT280" s="340"/>
      <c r="CU280" s="340"/>
      <c r="CV280" s="340"/>
      <c r="CW280" s="340"/>
      <c r="CX280" s="340"/>
      <c r="CY280" s="340"/>
      <c r="CZ280" s="341"/>
      <c r="DA280" s="31"/>
    </row>
    <row r="281" spans="2:105" ht="15"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32"/>
    </row>
    <row r="282" spans="1:103" ht="33" customHeight="1">
      <c r="A282" s="330" t="s">
        <v>426</v>
      </c>
      <c r="B282" s="352"/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2"/>
      <c r="V282" s="352"/>
      <c r="W282" s="352"/>
      <c r="X282" s="352"/>
      <c r="Y282" s="352"/>
      <c r="Z282" s="352"/>
      <c r="AA282" s="352"/>
      <c r="AB282" s="352"/>
      <c r="AC282" s="352"/>
      <c r="AD282" s="352"/>
      <c r="AE282" s="352"/>
      <c r="AF282" s="352"/>
      <c r="AG282" s="352"/>
      <c r="AH282" s="352"/>
      <c r="AI282" s="352"/>
      <c r="AJ282" s="352"/>
      <c r="AK282" s="352"/>
      <c r="AL282" s="352"/>
      <c r="AM282" s="352"/>
      <c r="AN282" s="352"/>
      <c r="AO282" s="352"/>
      <c r="AP282" s="352"/>
      <c r="AQ282" s="352"/>
      <c r="AR282" s="352"/>
      <c r="AS282" s="352"/>
      <c r="AT282" s="352"/>
      <c r="AU282" s="352"/>
      <c r="AV282" s="352"/>
      <c r="AW282" s="352"/>
      <c r="AX282" s="352"/>
      <c r="AY282" s="352"/>
      <c r="AZ282" s="352"/>
      <c r="BA282" s="352"/>
      <c r="BB282" s="352"/>
      <c r="BC282" s="352"/>
      <c r="BD282" s="352"/>
      <c r="BE282" s="352"/>
      <c r="BF282" s="352"/>
      <c r="BG282" s="352"/>
      <c r="BH282" s="352"/>
      <c r="BI282" s="352"/>
      <c r="BJ282" s="352"/>
      <c r="BK282" s="352"/>
      <c r="BL282" s="352"/>
      <c r="BM282" s="352"/>
      <c r="BN282" s="352"/>
      <c r="BO282" s="352"/>
      <c r="BP282" s="352"/>
      <c r="BQ282" s="352"/>
      <c r="BR282" s="352"/>
      <c r="BS282" s="352"/>
      <c r="BT282" s="352"/>
      <c r="BU282" s="352"/>
      <c r="BV282" s="352"/>
      <c r="BW282" s="352"/>
      <c r="BX282" s="352"/>
      <c r="BY282" s="352"/>
      <c r="BZ282" s="352"/>
      <c r="CA282" s="352"/>
      <c r="CB282" s="352"/>
      <c r="CC282" s="352"/>
      <c r="CD282" s="352"/>
      <c r="CE282" s="352"/>
      <c r="CF282" s="352"/>
      <c r="CG282" s="352"/>
      <c r="CH282" s="352"/>
      <c r="CI282" s="352"/>
      <c r="CJ282" s="352"/>
      <c r="CK282" s="352"/>
      <c r="CL282" s="352"/>
      <c r="CM282" s="352"/>
      <c r="CN282" s="352"/>
      <c r="CO282" s="352"/>
      <c r="CP282" s="352"/>
      <c r="CQ282" s="352"/>
      <c r="CR282" s="352"/>
      <c r="CS282" s="352"/>
      <c r="CT282" s="352"/>
      <c r="CU282" s="352"/>
      <c r="CV282" s="352"/>
      <c r="CW282" s="352"/>
      <c r="CX282" s="352"/>
      <c r="CY282" s="352"/>
    </row>
    <row r="283" spans="2:55" ht="20.25" customHeight="1" thickBot="1">
      <c r="B283" s="353" t="s">
        <v>400</v>
      </c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O283" s="354"/>
      <c r="P283" s="354"/>
      <c r="Q283" s="354"/>
      <c r="R283" s="354"/>
      <c r="S283" s="354"/>
      <c r="T283" s="354"/>
      <c r="U283" s="354"/>
      <c r="V283" s="354"/>
      <c r="W283" s="354"/>
      <c r="X283" s="354"/>
      <c r="Y283" s="354"/>
      <c r="Z283" s="354"/>
      <c r="AA283" s="354"/>
      <c r="AB283" s="354"/>
      <c r="AC283" s="354"/>
      <c r="AD283" s="354"/>
      <c r="AE283" s="354"/>
      <c r="AF283" s="354"/>
      <c r="AG283" s="354"/>
      <c r="AH283" s="354"/>
      <c r="AI283" s="354"/>
      <c r="AJ283" s="354"/>
      <c r="AK283" s="354"/>
      <c r="AL283" s="354"/>
      <c r="AM283" s="354"/>
      <c r="AN283" s="354"/>
      <c r="AO283" s="354"/>
      <c r="AP283" s="354"/>
      <c r="AQ283" s="354"/>
      <c r="AR283" s="354"/>
      <c r="AS283" s="354"/>
      <c r="AT283" s="354"/>
      <c r="AU283" s="354"/>
      <c r="AV283" s="354"/>
      <c r="AW283" s="354"/>
      <c r="AX283" s="354"/>
      <c r="AY283" s="354"/>
      <c r="AZ283" s="354"/>
      <c r="BA283" s="354"/>
      <c r="BB283" s="354"/>
      <c r="BC283" s="354"/>
    </row>
    <row r="284" spans="1:104" ht="12" customHeight="1">
      <c r="A284" s="330" t="s">
        <v>398</v>
      </c>
      <c r="B284" s="355"/>
      <c r="C284" s="355"/>
      <c r="D284" s="355"/>
      <c r="E284" s="355"/>
      <c r="F284" s="355"/>
      <c r="G284" s="356"/>
      <c r="H284" s="360" t="s">
        <v>44</v>
      </c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  <c r="Z284" s="361"/>
      <c r="AA284" s="361"/>
      <c r="AB284" s="361"/>
      <c r="AC284" s="361"/>
      <c r="AD284" s="361"/>
      <c r="AE284" s="361"/>
      <c r="AF284" s="361"/>
      <c r="AG284" s="361"/>
      <c r="AH284" s="361"/>
      <c r="AI284" s="361"/>
      <c r="AJ284" s="361"/>
      <c r="AK284" s="361"/>
      <c r="AL284" s="361"/>
      <c r="AM284" s="361"/>
      <c r="AN284" s="361"/>
      <c r="AO284" s="361"/>
      <c r="AP284" s="361"/>
      <c r="AQ284" s="361"/>
      <c r="AR284" s="361"/>
      <c r="AS284" s="361"/>
      <c r="AT284" s="361"/>
      <c r="AU284" s="361"/>
      <c r="AV284" s="361"/>
      <c r="AW284" s="361"/>
      <c r="AX284" s="361"/>
      <c r="AY284" s="361"/>
      <c r="AZ284" s="361"/>
      <c r="BA284" s="361"/>
      <c r="BB284" s="361"/>
      <c r="BC284" s="367"/>
      <c r="BD284" s="360" t="s">
        <v>61</v>
      </c>
      <c r="BE284" s="361"/>
      <c r="BF284" s="361"/>
      <c r="BG284" s="361"/>
      <c r="BH284" s="361"/>
      <c r="BI284" s="361"/>
      <c r="BJ284" s="361"/>
      <c r="BK284" s="361"/>
      <c r="BL284" s="361"/>
      <c r="BM284" s="361"/>
      <c r="BN284" s="361"/>
      <c r="BO284" s="361"/>
      <c r="BP284" s="361"/>
      <c r="BQ284" s="361"/>
      <c r="BR284" s="361"/>
      <c r="BS284" s="367"/>
      <c r="BT284" s="360" t="s">
        <v>64</v>
      </c>
      <c r="BU284" s="361"/>
      <c r="BV284" s="361"/>
      <c r="BW284" s="361"/>
      <c r="BX284" s="361"/>
      <c r="BY284" s="361"/>
      <c r="BZ284" s="361"/>
      <c r="CA284" s="361"/>
      <c r="CB284" s="361"/>
      <c r="CC284" s="361"/>
      <c r="CD284" s="361"/>
      <c r="CE284" s="361"/>
      <c r="CF284" s="361"/>
      <c r="CG284" s="361"/>
      <c r="CH284" s="361"/>
      <c r="CI284" s="367"/>
      <c r="CJ284" s="360" t="s">
        <v>181</v>
      </c>
      <c r="CK284" s="361"/>
      <c r="CL284" s="361"/>
      <c r="CM284" s="361"/>
      <c r="CN284" s="361"/>
      <c r="CO284" s="361"/>
      <c r="CP284" s="361"/>
      <c r="CQ284" s="361"/>
      <c r="CR284" s="361"/>
      <c r="CS284" s="361"/>
      <c r="CT284" s="361"/>
      <c r="CU284" s="361"/>
      <c r="CV284" s="361"/>
      <c r="CW284" s="361"/>
      <c r="CX284" s="361"/>
      <c r="CY284" s="361"/>
      <c r="CZ284" s="362"/>
    </row>
    <row r="285" spans="1:105" ht="13.5" customHeight="1">
      <c r="A285" s="355"/>
      <c r="B285" s="355"/>
      <c r="C285" s="355"/>
      <c r="D285" s="355"/>
      <c r="E285" s="355"/>
      <c r="F285" s="355"/>
      <c r="G285" s="356"/>
      <c r="H285" s="363">
        <v>1</v>
      </c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  <c r="V285" s="364"/>
      <c r="W285" s="364"/>
      <c r="X285" s="364"/>
      <c r="Y285" s="364"/>
      <c r="Z285" s="364"/>
      <c r="AA285" s="364"/>
      <c r="AB285" s="364"/>
      <c r="AC285" s="364"/>
      <c r="AD285" s="364"/>
      <c r="AE285" s="364"/>
      <c r="AF285" s="364"/>
      <c r="AG285" s="364"/>
      <c r="AH285" s="364"/>
      <c r="AI285" s="364"/>
      <c r="AJ285" s="364"/>
      <c r="AK285" s="364"/>
      <c r="AL285" s="364"/>
      <c r="AM285" s="364"/>
      <c r="AN285" s="364"/>
      <c r="AO285" s="364"/>
      <c r="AP285" s="364"/>
      <c r="AQ285" s="364"/>
      <c r="AR285" s="364"/>
      <c r="AS285" s="364"/>
      <c r="AT285" s="364"/>
      <c r="AU285" s="364"/>
      <c r="AV285" s="364"/>
      <c r="AW285" s="364"/>
      <c r="AX285" s="364"/>
      <c r="AY285" s="364"/>
      <c r="AZ285" s="364"/>
      <c r="BA285" s="364"/>
      <c r="BB285" s="364"/>
      <c r="BC285" s="365"/>
      <c r="BD285" s="363">
        <v>2</v>
      </c>
      <c r="BE285" s="364"/>
      <c r="BF285" s="364"/>
      <c r="BG285" s="364"/>
      <c r="BH285" s="364"/>
      <c r="BI285" s="364"/>
      <c r="BJ285" s="364"/>
      <c r="BK285" s="364"/>
      <c r="BL285" s="364"/>
      <c r="BM285" s="364"/>
      <c r="BN285" s="364"/>
      <c r="BO285" s="364"/>
      <c r="BP285" s="364"/>
      <c r="BQ285" s="364"/>
      <c r="BR285" s="364"/>
      <c r="BS285" s="365"/>
      <c r="BT285" s="363">
        <v>3</v>
      </c>
      <c r="BU285" s="364"/>
      <c r="BV285" s="364"/>
      <c r="BW285" s="364"/>
      <c r="BX285" s="364"/>
      <c r="BY285" s="364"/>
      <c r="BZ285" s="364"/>
      <c r="CA285" s="364"/>
      <c r="CB285" s="364"/>
      <c r="CC285" s="364"/>
      <c r="CD285" s="364"/>
      <c r="CE285" s="364"/>
      <c r="CF285" s="364"/>
      <c r="CG285" s="364"/>
      <c r="CH285" s="364"/>
      <c r="CI285" s="365"/>
      <c r="CJ285" s="363">
        <v>4</v>
      </c>
      <c r="CK285" s="364"/>
      <c r="CL285" s="364"/>
      <c r="CM285" s="364"/>
      <c r="CN285" s="364"/>
      <c r="CO285" s="364"/>
      <c r="CP285" s="364"/>
      <c r="CQ285" s="364"/>
      <c r="CR285" s="364"/>
      <c r="CS285" s="364"/>
      <c r="CT285" s="364"/>
      <c r="CU285" s="364"/>
      <c r="CV285" s="364"/>
      <c r="CW285" s="364"/>
      <c r="CX285" s="364"/>
      <c r="CY285" s="364"/>
      <c r="CZ285" s="366"/>
      <c r="DA285" s="30"/>
    </row>
    <row r="286" spans="2:105" ht="15" customHeight="1">
      <c r="B286" s="357" t="s">
        <v>147</v>
      </c>
      <c r="C286" s="358"/>
      <c r="D286" s="358"/>
      <c r="E286" s="358"/>
      <c r="F286" s="358"/>
      <c r="G286" s="359"/>
      <c r="H286" s="342" t="s">
        <v>399</v>
      </c>
      <c r="I286" s="343"/>
      <c r="J286" s="343"/>
      <c r="K286" s="343"/>
      <c r="L286" s="343"/>
      <c r="M286" s="343"/>
      <c r="N286" s="343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43"/>
      <c r="AA286" s="343"/>
      <c r="AB286" s="343"/>
      <c r="AC286" s="343"/>
      <c r="AD286" s="343"/>
      <c r="AE286" s="343"/>
      <c r="AF286" s="343"/>
      <c r="AG286" s="343"/>
      <c r="AH286" s="343"/>
      <c r="AI286" s="343"/>
      <c r="AJ286" s="343"/>
      <c r="AK286" s="343"/>
      <c r="AL286" s="343"/>
      <c r="AM286" s="343"/>
      <c r="AN286" s="343"/>
      <c r="AO286" s="343"/>
      <c r="AP286" s="343"/>
      <c r="AQ286" s="343"/>
      <c r="AR286" s="343"/>
      <c r="AS286" s="343"/>
      <c r="AT286" s="343"/>
      <c r="AU286" s="343"/>
      <c r="AV286" s="343"/>
      <c r="AW286" s="343"/>
      <c r="AX286" s="343"/>
      <c r="AY286" s="343"/>
      <c r="AZ286" s="343"/>
      <c r="BA286" s="343"/>
      <c r="BB286" s="343"/>
      <c r="BC286" s="344"/>
      <c r="BD286" s="345" t="s">
        <v>124</v>
      </c>
      <c r="BE286" s="346"/>
      <c r="BF286" s="346"/>
      <c r="BG286" s="346"/>
      <c r="BH286" s="346"/>
      <c r="BI286" s="346"/>
      <c r="BJ286" s="346"/>
      <c r="BK286" s="346"/>
      <c r="BL286" s="346"/>
      <c r="BM286" s="346"/>
      <c r="BN286" s="346"/>
      <c r="BO286" s="346"/>
      <c r="BP286" s="346"/>
      <c r="BQ286" s="346"/>
      <c r="BR286" s="346"/>
      <c r="BS286" s="347"/>
      <c r="BT286" s="348" t="s">
        <v>124</v>
      </c>
      <c r="BU286" s="349"/>
      <c r="BV286" s="349"/>
      <c r="BW286" s="349"/>
      <c r="BX286" s="349"/>
      <c r="BY286" s="349"/>
      <c r="BZ286" s="349"/>
      <c r="CA286" s="349"/>
      <c r="CB286" s="349"/>
      <c r="CC286" s="349"/>
      <c r="CD286" s="349"/>
      <c r="CE286" s="349"/>
      <c r="CF286" s="349"/>
      <c r="CG286" s="349"/>
      <c r="CH286" s="349"/>
      <c r="CI286" s="350"/>
      <c r="CJ286" s="222">
        <v>500</v>
      </c>
      <c r="CK286" s="223"/>
      <c r="CL286" s="223"/>
      <c r="CM286" s="223"/>
      <c r="CN286" s="223"/>
      <c r="CO286" s="223"/>
      <c r="CP286" s="223"/>
      <c r="CQ286" s="223"/>
      <c r="CR286" s="223"/>
      <c r="CS286" s="223"/>
      <c r="CT286" s="223"/>
      <c r="CU286" s="223"/>
      <c r="CV286" s="223"/>
      <c r="CW286" s="223"/>
      <c r="CX286" s="223"/>
      <c r="CY286" s="223"/>
      <c r="CZ286" s="351"/>
      <c r="DA286" s="31"/>
    </row>
    <row r="287" spans="2:105" ht="15" customHeight="1" thickBot="1">
      <c r="B287" s="140"/>
      <c r="C287" s="140"/>
      <c r="D287" s="140"/>
      <c r="E287" s="140"/>
      <c r="F287" s="140"/>
      <c r="G287" s="141"/>
      <c r="H287" s="333" t="s">
        <v>291</v>
      </c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4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4"/>
      <c r="BA287" s="334"/>
      <c r="BB287" s="334"/>
      <c r="BC287" s="335"/>
      <c r="BD287" s="336" t="s">
        <v>124</v>
      </c>
      <c r="BE287" s="337"/>
      <c r="BF287" s="337"/>
      <c r="BG287" s="337"/>
      <c r="BH287" s="337"/>
      <c r="BI287" s="337"/>
      <c r="BJ287" s="337"/>
      <c r="BK287" s="337"/>
      <c r="BL287" s="337"/>
      <c r="BM287" s="337"/>
      <c r="BN287" s="337"/>
      <c r="BO287" s="337"/>
      <c r="BP287" s="337"/>
      <c r="BQ287" s="337"/>
      <c r="BR287" s="337"/>
      <c r="BS287" s="338"/>
      <c r="BT287" s="336" t="s">
        <v>124</v>
      </c>
      <c r="BU287" s="337"/>
      <c r="BV287" s="337"/>
      <c r="BW287" s="337"/>
      <c r="BX287" s="337"/>
      <c r="BY287" s="337"/>
      <c r="BZ287" s="337"/>
      <c r="CA287" s="337"/>
      <c r="CB287" s="337"/>
      <c r="CC287" s="337"/>
      <c r="CD287" s="337"/>
      <c r="CE287" s="337"/>
      <c r="CF287" s="337"/>
      <c r="CG287" s="337"/>
      <c r="CH287" s="337"/>
      <c r="CI287" s="338"/>
      <c r="CJ287" s="339">
        <f>CJ286</f>
        <v>500</v>
      </c>
      <c r="CK287" s="340"/>
      <c r="CL287" s="340"/>
      <c r="CM287" s="340"/>
      <c r="CN287" s="340"/>
      <c r="CO287" s="340"/>
      <c r="CP287" s="340"/>
      <c r="CQ287" s="340"/>
      <c r="CR287" s="340"/>
      <c r="CS287" s="340"/>
      <c r="CT287" s="340"/>
      <c r="CU287" s="340"/>
      <c r="CV287" s="340"/>
      <c r="CW287" s="340"/>
      <c r="CX287" s="340"/>
      <c r="CY287" s="340"/>
      <c r="CZ287" s="341"/>
      <c r="DA287" s="31"/>
    </row>
    <row r="288" ht="15">
      <c r="DA288" s="32"/>
    </row>
    <row r="289" ht="15">
      <c r="DA289" s="32"/>
    </row>
    <row r="290" ht="15">
      <c r="DA290" s="32"/>
    </row>
    <row r="291" ht="15">
      <c r="DA291" s="32"/>
    </row>
    <row r="292" ht="15">
      <c r="DA292" s="32"/>
    </row>
    <row r="293" ht="15">
      <c r="DA293" s="32"/>
    </row>
    <row r="294" ht="15">
      <c r="DA294" s="101"/>
    </row>
  </sheetData>
  <sheetProtection/>
  <mergeCells count="872">
    <mergeCell ref="B279:G279"/>
    <mergeCell ref="B251:AZ251"/>
    <mergeCell ref="BD278:BS278"/>
    <mergeCell ref="H279:BC279"/>
    <mergeCell ref="BD279:BS279"/>
    <mergeCell ref="B257:H257"/>
    <mergeCell ref="I257:BT257"/>
    <mergeCell ref="B259:H259"/>
    <mergeCell ref="B253:H253"/>
    <mergeCell ref="I253:BT253"/>
    <mergeCell ref="H280:BC280"/>
    <mergeCell ref="BD280:BS280"/>
    <mergeCell ref="BT280:CI280"/>
    <mergeCell ref="BT277:CI277"/>
    <mergeCell ref="BT279:CI279"/>
    <mergeCell ref="BT278:CI278"/>
    <mergeCell ref="H278:BC278"/>
    <mergeCell ref="A243:G243"/>
    <mergeCell ref="H243:BS243"/>
    <mergeCell ref="BT243:CI243"/>
    <mergeCell ref="CJ244:CY244"/>
    <mergeCell ref="H277:BC277"/>
    <mergeCell ref="BD277:BS277"/>
    <mergeCell ref="B254:H254"/>
    <mergeCell ref="I254:BT254"/>
    <mergeCell ref="BU254:CJ254"/>
    <mergeCell ref="B255:H255"/>
    <mergeCell ref="A241:G241"/>
    <mergeCell ref="H241:BC241"/>
    <mergeCell ref="BD241:BS241"/>
    <mergeCell ref="BT241:CI241"/>
    <mergeCell ref="CJ241:CZ241"/>
    <mergeCell ref="A242:G242"/>
    <mergeCell ref="H242:BC242"/>
    <mergeCell ref="BD242:BS242"/>
    <mergeCell ref="BT242:CI242"/>
    <mergeCell ref="CJ242:CZ242"/>
    <mergeCell ref="B212:CZ212"/>
    <mergeCell ref="A214:G214"/>
    <mergeCell ref="H214:BS214"/>
    <mergeCell ref="BT214:CI214"/>
    <mergeCell ref="A239:CY239"/>
    <mergeCell ref="B240:AZ240"/>
    <mergeCell ref="CJ213:CZ213"/>
    <mergeCell ref="H216:BS216"/>
    <mergeCell ref="A225:CY230"/>
    <mergeCell ref="A216:G216"/>
    <mergeCell ref="BT216:CI216"/>
    <mergeCell ref="CJ216:CY216"/>
    <mergeCell ref="A215:G215"/>
    <mergeCell ref="H215:BS215"/>
    <mergeCell ref="BT215:CI215"/>
    <mergeCell ref="A213:G213"/>
    <mergeCell ref="H213:BS213"/>
    <mergeCell ref="BT213:CI213"/>
    <mergeCell ref="CJ215:CZ215"/>
    <mergeCell ref="CJ214:CZ214"/>
    <mergeCell ref="A207:G207"/>
    <mergeCell ref="H207:BS207"/>
    <mergeCell ref="BT207:CI207"/>
    <mergeCell ref="CJ207:CY207"/>
    <mergeCell ref="A209:CZ209"/>
    <mergeCell ref="A211:AO211"/>
    <mergeCell ref="AP211:CY211"/>
    <mergeCell ref="A210:CY210"/>
    <mergeCell ref="A205:G205"/>
    <mergeCell ref="H205:BS205"/>
    <mergeCell ref="BT205:CI205"/>
    <mergeCell ref="CJ205:CY205"/>
    <mergeCell ref="A206:G206"/>
    <mergeCell ref="H206:BS206"/>
    <mergeCell ref="BT206:CI206"/>
    <mergeCell ref="CJ206:CY206"/>
    <mergeCell ref="A203:G203"/>
    <mergeCell ref="H203:BS203"/>
    <mergeCell ref="BT203:CI203"/>
    <mergeCell ref="CJ203:CY203"/>
    <mergeCell ref="A204:G204"/>
    <mergeCell ref="H204:BS204"/>
    <mergeCell ref="BT204:CI204"/>
    <mergeCell ref="CJ204:CY204"/>
    <mergeCell ref="A201:G201"/>
    <mergeCell ref="H201:BS201"/>
    <mergeCell ref="BT201:CI201"/>
    <mergeCell ref="CJ201:CY201"/>
    <mergeCell ref="A202:G202"/>
    <mergeCell ref="H202:BS202"/>
    <mergeCell ref="BT202:CI202"/>
    <mergeCell ref="CJ202:CY202"/>
    <mergeCell ref="A199:G199"/>
    <mergeCell ref="H199:BS199"/>
    <mergeCell ref="BT199:CI199"/>
    <mergeCell ref="CJ199:CY199"/>
    <mergeCell ref="A200:G200"/>
    <mergeCell ref="H200:BS200"/>
    <mergeCell ref="BT200:CI200"/>
    <mergeCell ref="CJ200:CY200"/>
    <mergeCell ref="A197:G197"/>
    <mergeCell ref="H197:BS197"/>
    <mergeCell ref="BT197:CI197"/>
    <mergeCell ref="CJ197:CY197"/>
    <mergeCell ref="A198:G198"/>
    <mergeCell ref="H198:BS198"/>
    <mergeCell ref="BT198:CI198"/>
    <mergeCell ref="CJ198:CY198"/>
    <mergeCell ref="A195:G195"/>
    <mergeCell ref="H195:BS195"/>
    <mergeCell ref="BT195:CI195"/>
    <mergeCell ref="A196:G196"/>
    <mergeCell ref="H196:BS196"/>
    <mergeCell ref="BT196:CI196"/>
    <mergeCell ref="A192:AC192"/>
    <mergeCell ref="A193:G193"/>
    <mergeCell ref="H193:BS193"/>
    <mergeCell ref="BT193:CI193"/>
    <mergeCell ref="CJ193:CZ193"/>
    <mergeCell ref="A194:G194"/>
    <mergeCell ref="H194:BS194"/>
    <mergeCell ref="BT194:CI194"/>
    <mergeCell ref="A188:G188"/>
    <mergeCell ref="H188:BS188"/>
    <mergeCell ref="BT188:CI188"/>
    <mergeCell ref="CJ188:CY188"/>
    <mergeCell ref="A190:AO190"/>
    <mergeCell ref="AP190:CY190"/>
    <mergeCell ref="A189:AO189"/>
    <mergeCell ref="A186:G186"/>
    <mergeCell ref="H186:BS186"/>
    <mergeCell ref="BT186:CI186"/>
    <mergeCell ref="CJ186:CY186"/>
    <mergeCell ref="A187:G187"/>
    <mergeCell ref="H187:BS187"/>
    <mergeCell ref="BT187:CI187"/>
    <mergeCell ref="CJ187:CY187"/>
    <mergeCell ref="A184:G184"/>
    <mergeCell ref="H184:BS184"/>
    <mergeCell ref="BT184:CI184"/>
    <mergeCell ref="CJ184:CY184"/>
    <mergeCell ref="A185:G185"/>
    <mergeCell ref="H185:BS185"/>
    <mergeCell ref="BT185:CI185"/>
    <mergeCell ref="CJ185:CY185"/>
    <mergeCell ref="A182:G182"/>
    <mergeCell ref="H182:BS182"/>
    <mergeCell ref="BT182:CI182"/>
    <mergeCell ref="CJ182:CY182"/>
    <mergeCell ref="A183:G183"/>
    <mergeCell ref="H183:BS183"/>
    <mergeCell ref="BT183:CI183"/>
    <mergeCell ref="CJ183:CY183"/>
    <mergeCell ref="A180:G180"/>
    <mergeCell ref="H180:BS180"/>
    <mergeCell ref="BT180:CI180"/>
    <mergeCell ref="CJ180:CZ180"/>
    <mergeCell ref="A181:G181"/>
    <mergeCell ref="H181:BS181"/>
    <mergeCell ref="BT181:CI181"/>
    <mergeCell ref="CJ181:CY181"/>
    <mergeCell ref="A178:G178"/>
    <mergeCell ref="H178:BS178"/>
    <mergeCell ref="BT178:CI178"/>
    <mergeCell ref="A179:G179"/>
    <mergeCell ref="H179:BS179"/>
    <mergeCell ref="BT179:CI179"/>
    <mergeCell ref="A174:AO174"/>
    <mergeCell ref="AP174:CY174"/>
    <mergeCell ref="A176:AC176"/>
    <mergeCell ref="A177:G177"/>
    <mergeCell ref="H177:BS177"/>
    <mergeCell ref="BT177:CI177"/>
    <mergeCell ref="CJ177:CZ177"/>
    <mergeCell ref="CJ168:CY168"/>
    <mergeCell ref="A169:G169"/>
    <mergeCell ref="H169:BC169"/>
    <mergeCell ref="BD169:BS169"/>
    <mergeCell ref="CJ169:CY169"/>
    <mergeCell ref="A170:G170"/>
    <mergeCell ref="H170:BC170"/>
    <mergeCell ref="BD170:BS170"/>
    <mergeCell ref="BT170:CI170"/>
    <mergeCell ref="CJ170:CY170"/>
    <mergeCell ref="A165:G165"/>
    <mergeCell ref="H165:BC165"/>
    <mergeCell ref="BD165:BS165"/>
    <mergeCell ref="BT165:CI165"/>
    <mergeCell ref="CJ165:CY165"/>
    <mergeCell ref="A166:G166"/>
    <mergeCell ref="H166:BC166"/>
    <mergeCell ref="BD166:BS166"/>
    <mergeCell ref="BT166:CI166"/>
    <mergeCell ref="CJ166:CY166"/>
    <mergeCell ref="A163:G163"/>
    <mergeCell ref="H163:BC163"/>
    <mergeCell ref="BD163:BS163"/>
    <mergeCell ref="BT163:CI163"/>
    <mergeCell ref="CJ163:CY163"/>
    <mergeCell ref="A164:G164"/>
    <mergeCell ref="H164:BC164"/>
    <mergeCell ref="BD164:BS164"/>
    <mergeCell ref="BT164:CI164"/>
    <mergeCell ref="CJ164:CY164"/>
    <mergeCell ref="A161:G161"/>
    <mergeCell ref="H161:BC161"/>
    <mergeCell ref="BD161:BS161"/>
    <mergeCell ref="BT161:CI161"/>
    <mergeCell ref="CJ161:CY161"/>
    <mergeCell ref="A162:G162"/>
    <mergeCell ref="H162:BC162"/>
    <mergeCell ref="BD162:BS162"/>
    <mergeCell ref="BT162:CI162"/>
    <mergeCell ref="CJ162:CY162"/>
    <mergeCell ref="A159:G159"/>
    <mergeCell ref="H159:BC159"/>
    <mergeCell ref="BD159:BS159"/>
    <mergeCell ref="BT159:CI159"/>
    <mergeCell ref="CJ159:CY159"/>
    <mergeCell ref="A160:G160"/>
    <mergeCell ref="H160:BC160"/>
    <mergeCell ref="BD160:BS160"/>
    <mergeCell ref="BT160:CI160"/>
    <mergeCell ref="CJ160:CZ160"/>
    <mergeCell ref="A157:G157"/>
    <mergeCell ref="H157:BC157"/>
    <mergeCell ref="BD157:BS157"/>
    <mergeCell ref="BT157:CI157"/>
    <mergeCell ref="CJ157:CY157"/>
    <mergeCell ref="A158:G158"/>
    <mergeCell ref="H158:BC158"/>
    <mergeCell ref="BD158:BS158"/>
    <mergeCell ref="BT158:CI158"/>
    <mergeCell ref="CJ158:CY158"/>
    <mergeCell ref="CJ155:CZ155"/>
    <mergeCell ref="A156:G156"/>
    <mergeCell ref="H156:BC156"/>
    <mergeCell ref="BD156:BS156"/>
    <mergeCell ref="BT156:CI156"/>
    <mergeCell ref="CJ156:CZ156"/>
    <mergeCell ref="A150:CZ150"/>
    <mergeCell ref="B276:BC276"/>
    <mergeCell ref="A277:G278"/>
    <mergeCell ref="A152:AO152"/>
    <mergeCell ref="AP152:CY152"/>
    <mergeCell ref="C154:AE154"/>
    <mergeCell ref="A155:G155"/>
    <mergeCell ref="H155:BC155"/>
    <mergeCell ref="BD155:BS155"/>
    <mergeCell ref="BT155:CI155"/>
    <mergeCell ref="A147:G147"/>
    <mergeCell ref="H147:BC147"/>
    <mergeCell ref="BD147:BS147"/>
    <mergeCell ref="BT147:CI147"/>
    <mergeCell ref="CJ147:CZ147"/>
    <mergeCell ref="A148:G148"/>
    <mergeCell ref="H148:BC148"/>
    <mergeCell ref="BD148:BS148"/>
    <mergeCell ref="BT148:CI148"/>
    <mergeCell ref="CJ148:CZ148"/>
    <mergeCell ref="A144:CZ144"/>
    <mergeCell ref="A146:G146"/>
    <mergeCell ref="H146:BC146"/>
    <mergeCell ref="BD146:BS146"/>
    <mergeCell ref="BT146:CI146"/>
    <mergeCell ref="CJ146:CZ146"/>
    <mergeCell ref="A142:G142"/>
    <mergeCell ref="H142:AO142"/>
    <mergeCell ref="AP142:BE142"/>
    <mergeCell ref="BF142:BU142"/>
    <mergeCell ref="BV142:CJ142"/>
    <mergeCell ref="CK142:CZ142"/>
    <mergeCell ref="A141:G141"/>
    <mergeCell ref="H141:AO141"/>
    <mergeCell ref="AP141:BE141"/>
    <mergeCell ref="BF141:BU141"/>
    <mergeCell ref="BV141:CJ141"/>
    <mergeCell ref="CK141:CY141"/>
    <mergeCell ref="A140:G140"/>
    <mergeCell ref="H140:AO140"/>
    <mergeCell ref="AP140:BE140"/>
    <mergeCell ref="BF140:BU140"/>
    <mergeCell ref="BV140:CJ140"/>
    <mergeCell ref="CK140:CZ140"/>
    <mergeCell ref="A138:G138"/>
    <mergeCell ref="H138:AO138"/>
    <mergeCell ref="AP138:BE138"/>
    <mergeCell ref="BF138:BU138"/>
    <mergeCell ref="BV138:CJ138"/>
    <mergeCell ref="CK138:CY138"/>
    <mergeCell ref="A137:G137"/>
    <mergeCell ref="H137:AO137"/>
    <mergeCell ref="AP137:BE137"/>
    <mergeCell ref="BF137:BU137"/>
    <mergeCell ref="BV137:CJ137"/>
    <mergeCell ref="CK137:CZ137"/>
    <mergeCell ref="A136:G136"/>
    <mergeCell ref="H136:AO136"/>
    <mergeCell ref="AP136:BE136"/>
    <mergeCell ref="BF136:BU136"/>
    <mergeCell ref="BV136:CJ136"/>
    <mergeCell ref="CK136:CZ136"/>
    <mergeCell ref="A132:AO132"/>
    <mergeCell ref="AP132:CX132"/>
    <mergeCell ref="B134:AD134"/>
    <mergeCell ref="A135:G135"/>
    <mergeCell ref="H135:AO135"/>
    <mergeCell ref="AP135:BE135"/>
    <mergeCell ref="BF135:BU135"/>
    <mergeCell ref="BV135:CJ135"/>
    <mergeCell ref="CK135:CZ135"/>
    <mergeCell ref="A128:G128"/>
    <mergeCell ref="H128:BC128"/>
    <mergeCell ref="BD128:BS128"/>
    <mergeCell ref="BT128:CI128"/>
    <mergeCell ref="CJ128:CZ128"/>
    <mergeCell ref="A130:CZ130"/>
    <mergeCell ref="A126:G126"/>
    <mergeCell ref="H126:BC126"/>
    <mergeCell ref="BD126:BS126"/>
    <mergeCell ref="BT126:CI126"/>
    <mergeCell ref="CJ126:CZ126"/>
    <mergeCell ref="A127:G127"/>
    <mergeCell ref="H127:BC127"/>
    <mergeCell ref="BD127:BS127"/>
    <mergeCell ref="BT127:CI127"/>
    <mergeCell ref="CJ127:CZ127"/>
    <mergeCell ref="A123:CZ123"/>
    <mergeCell ref="A125:G125"/>
    <mergeCell ref="H125:BC125"/>
    <mergeCell ref="BD125:BS125"/>
    <mergeCell ref="BT125:CI125"/>
    <mergeCell ref="CJ125:CZ125"/>
    <mergeCell ref="A120:G120"/>
    <mergeCell ref="H120:AO120"/>
    <mergeCell ref="AP120:BE120"/>
    <mergeCell ref="BF120:BU120"/>
    <mergeCell ref="BV120:CJ120"/>
    <mergeCell ref="CK120:CZ120"/>
    <mergeCell ref="A119:G119"/>
    <mergeCell ref="H119:AO119"/>
    <mergeCell ref="AP119:BE119"/>
    <mergeCell ref="BF119:BU119"/>
    <mergeCell ref="BV119:CJ119"/>
    <mergeCell ref="CK119:CZ119"/>
    <mergeCell ref="A118:G118"/>
    <mergeCell ref="H118:AO118"/>
    <mergeCell ref="AP118:BE118"/>
    <mergeCell ref="BF118:BU118"/>
    <mergeCell ref="BV118:CJ118"/>
    <mergeCell ref="CK118:CZ118"/>
    <mergeCell ref="CK116:CZ116"/>
    <mergeCell ref="A117:G117"/>
    <mergeCell ref="H117:AO117"/>
    <mergeCell ref="AP117:BE117"/>
    <mergeCell ref="BF117:BU117"/>
    <mergeCell ref="BV117:CJ117"/>
    <mergeCell ref="CK117:CZ117"/>
    <mergeCell ref="A115:AH115"/>
    <mergeCell ref="A116:G116"/>
    <mergeCell ref="H116:AO116"/>
    <mergeCell ref="AP116:BE116"/>
    <mergeCell ref="BF116:BU116"/>
    <mergeCell ref="BV116:CJ116"/>
    <mergeCell ref="A105:CZ105"/>
    <mergeCell ref="X107:CZ107"/>
    <mergeCell ref="A109:AO109"/>
    <mergeCell ref="AP109:CZ109"/>
    <mergeCell ref="A111:CZ111"/>
    <mergeCell ref="A113:AO113"/>
    <mergeCell ref="AP113:CX113"/>
    <mergeCell ref="AZ102:BQ102"/>
    <mergeCell ref="BR102:CI102"/>
    <mergeCell ref="CJ102:CZ102"/>
    <mergeCell ref="A103:F103"/>
    <mergeCell ref="G103:AY103"/>
    <mergeCell ref="AZ103:BQ103"/>
    <mergeCell ref="BR103:CI103"/>
    <mergeCell ref="CJ103:CZ103"/>
    <mergeCell ref="AZ100:BQ100"/>
    <mergeCell ref="BR100:CI100"/>
    <mergeCell ref="CJ100:CZ100"/>
    <mergeCell ref="AZ101:BQ101"/>
    <mergeCell ref="BR101:CI101"/>
    <mergeCell ref="CJ101:CZ101"/>
    <mergeCell ref="A98:F98"/>
    <mergeCell ref="G98:AY98"/>
    <mergeCell ref="AZ98:BQ98"/>
    <mergeCell ref="BR98:CI98"/>
    <mergeCell ref="CJ98:CZ98"/>
    <mergeCell ref="A99:F102"/>
    <mergeCell ref="G99:AY102"/>
    <mergeCell ref="AZ99:BQ99"/>
    <mergeCell ref="BR99:CI99"/>
    <mergeCell ref="CJ99:CZ99"/>
    <mergeCell ref="X93:CZ93"/>
    <mergeCell ref="EZ93:FQ93"/>
    <mergeCell ref="A95:AO95"/>
    <mergeCell ref="AP95:CZ95"/>
    <mergeCell ref="A96:BL96"/>
    <mergeCell ref="A97:F97"/>
    <mergeCell ref="G97:AY97"/>
    <mergeCell ref="AZ97:BQ97"/>
    <mergeCell ref="BR97:CI97"/>
    <mergeCell ref="CJ97:CZ97"/>
    <mergeCell ref="A89:G89"/>
    <mergeCell ref="H89:BC89"/>
    <mergeCell ref="BD89:BS89"/>
    <mergeCell ref="BT89:CI89"/>
    <mergeCell ref="CJ89:CZ89"/>
    <mergeCell ref="A91:CZ91"/>
    <mergeCell ref="A87:G87"/>
    <mergeCell ref="H87:BC87"/>
    <mergeCell ref="BD87:BS87"/>
    <mergeCell ref="BT87:CI87"/>
    <mergeCell ref="CJ87:CZ87"/>
    <mergeCell ref="A88:G88"/>
    <mergeCell ref="H88:BC88"/>
    <mergeCell ref="BD88:BS88"/>
    <mergeCell ref="BT88:CI88"/>
    <mergeCell ref="CJ88:CZ88"/>
    <mergeCell ref="A80:CZ80"/>
    <mergeCell ref="X82:CZ82"/>
    <mergeCell ref="A84:AO84"/>
    <mergeCell ref="AP84:CZ84"/>
    <mergeCell ref="A86:G86"/>
    <mergeCell ref="H86:BC86"/>
    <mergeCell ref="BD86:BS86"/>
    <mergeCell ref="BT86:CI86"/>
    <mergeCell ref="CJ86:CZ86"/>
    <mergeCell ref="A77:G77"/>
    <mergeCell ref="H77:BC77"/>
    <mergeCell ref="BD77:BS77"/>
    <mergeCell ref="BT77:CD77"/>
    <mergeCell ref="CE77:CZ77"/>
    <mergeCell ref="A78:G78"/>
    <mergeCell ref="H78:BC78"/>
    <mergeCell ref="BD78:BS78"/>
    <mergeCell ref="BT78:CD78"/>
    <mergeCell ref="CE78:CZ78"/>
    <mergeCell ref="A75:G75"/>
    <mergeCell ref="H75:BC75"/>
    <mergeCell ref="BD75:BS75"/>
    <mergeCell ref="BT75:CD75"/>
    <mergeCell ref="CE75:CZ75"/>
    <mergeCell ref="A76:G76"/>
    <mergeCell ref="H76:BC76"/>
    <mergeCell ref="BD76:BS76"/>
    <mergeCell ref="BT76:CD76"/>
    <mergeCell ref="CE76:CZ76"/>
    <mergeCell ref="A73:G73"/>
    <mergeCell ref="H73:BC73"/>
    <mergeCell ref="BD73:BS73"/>
    <mergeCell ref="BT73:CD73"/>
    <mergeCell ref="CE73:CZ73"/>
    <mergeCell ref="A74:G74"/>
    <mergeCell ref="H74:BC74"/>
    <mergeCell ref="BD74:BS74"/>
    <mergeCell ref="BT74:CD74"/>
    <mergeCell ref="CE74:CZ74"/>
    <mergeCell ref="A65:CZ65"/>
    <mergeCell ref="X67:CZ67"/>
    <mergeCell ref="A69:AO69"/>
    <mergeCell ref="AP69:CY69"/>
    <mergeCell ref="B70:AA70"/>
    <mergeCell ref="A72:G72"/>
    <mergeCell ref="H72:BC72"/>
    <mergeCell ref="BD72:BS72"/>
    <mergeCell ref="BT72:CD72"/>
    <mergeCell ref="CE72:CZ72"/>
    <mergeCell ref="A63:G63"/>
    <mergeCell ref="H63:BC63"/>
    <mergeCell ref="BD63:BS63"/>
    <mergeCell ref="BT63:CI63"/>
    <mergeCell ref="CJ63:CZ63"/>
    <mergeCell ref="A60:G62"/>
    <mergeCell ref="H60:BC62"/>
    <mergeCell ref="BD60:BS60"/>
    <mergeCell ref="BT60:CI60"/>
    <mergeCell ref="CJ60:CZ60"/>
    <mergeCell ref="BD61:BS61"/>
    <mergeCell ref="BT61:CI61"/>
    <mergeCell ref="CJ61:CZ61"/>
    <mergeCell ref="BD62:BS62"/>
    <mergeCell ref="BT62:CI62"/>
    <mergeCell ref="CJ62:CZ62"/>
    <mergeCell ref="BD58:BS58"/>
    <mergeCell ref="BT58:CI58"/>
    <mergeCell ref="CJ58:CZ58"/>
    <mergeCell ref="BD59:BS59"/>
    <mergeCell ref="BT59:CI59"/>
    <mergeCell ref="CJ59:CZ59"/>
    <mergeCell ref="A56:G56"/>
    <mergeCell ref="H56:BC56"/>
    <mergeCell ref="BD56:BS56"/>
    <mergeCell ref="BT56:CI56"/>
    <mergeCell ref="CJ56:CZ56"/>
    <mergeCell ref="A57:G59"/>
    <mergeCell ref="H57:BC59"/>
    <mergeCell ref="BD57:BS57"/>
    <mergeCell ref="BT57:CI57"/>
    <mergeCell ref="CJ57:CZ57"/>
    <mergeCell ref="B54:AW54"/>
    <mergeCell ref="A55:G55"/>
    <mergeCell ref="H55:BC55"/>
    <mergeCell ref="BD55:BS55"/>
    <mergeCell ref="BT55:CI55"/>
    <mergeCell ref="CJ55:CZ55"/>
    <mergeCell ref="A53:G53"/>
    <mergeCell ref="H53:BC53"/>
    <mergeCell ref="BD53:BS53"/>
    <mergeCell ref="BT53:CI53"/>
    <mergeCell ref="CJ53:CZ53"/>
    <mergeCell ref="A50:G52"/>
    <mergeCell ref="H50:BC52"/>
    <mergeCell ref="BD50:BS50"/>
    <mergeCell ref="BT50:CI50"/>
    <mergeCell ref="CJ50:CZ50"/>
    <mergeCell ref="BD51:BS51"/>
    <mergeCell ref="BT51:CI51"/>
    <mergeCell ref="CJ51:CZ51"/>
    <mergeCell ref="BD52:BS52"/>
    <mergeCell ref="BT52:CI52"/>
    <mergeCell ref="CJ52:CZ52"/>
    <mergeCell ref="BD48:BS48"/>
    <mergeCell ref="BT48:CI48"/>
    <mergeCell ref="CJ48:CZ48"/>
    <mergeCell ref="BD49:BS49"/>
    <mergeCell ref="BT49:CI49"/>
    <mergeCell ref="CJ49:CZ49"/>
    <mergeCell ref="A46:G46"/>
    <mergeCell ref="H46:BC46"/>
    <mergeCell ref="BD46:BS46"/>
    <mergeCell ref="BT46:CI46"/>
    <mergeCell ref="CJ46:CZ46"/>
    <mergeCell ref="A47:G49"/>
    <mergeCell ref="H47:BC49"/>
    <mergeCell ref="BD47:BS47"/>
    <mergeCell ref="BT47:CI47"/>
    <mergeCell ref="CJ47:CZ47"/>
    <mergeCell ref="A41:CZ41"/>
    <mergeCell ref="X42:CZ42"/>
    <mergeCell ref="A43:AO43"/>
    <mergeCell ref="AP43:EB43"/>
    <mergeCell ref="B44:AW44"/>
    <mergeCell ref="A45:G45"/>
    <mergeCell ref="H45:BC45"/>
    <mergeCell ref="BD45:BS45"/>
    <mergeCell ref="BT45:CI45"/>
    <mergeCell ref="CJ45:CZ45"/>
    <mergeCell ref="A38:F38"/>
    <mergeCell ref="G38:BV38"/>
    <mergeCell ref="BW38:CK38"/>
    <mergeCell ref="CL38:CY38"/>
    <mergeCell ref="DA38:DP38"/>
    <mergeCell ref="DQ38:EE38"/>
    <mergeCell ref="A37:F37"/>
    <mergeCell ref="H37:BV37"/>
    <mergeCell ref="BW37:CK37"/>
    <mergeCell ref="CL37:CZ37"/>
    <mergeCell ref="DA37:DP37"/>
    <mergeCell ref="DQ37:EE37"/>
    <mergeCell ref="A36:F36"/>
    <mergeCell ref="H36:BV36"/>
    <mergeCell ref="BW36:CK36"/>
    <mergeCell ref="CL36:CZ36"/>
    <mergeCell ref="DA36:DP36"/>
    <mergeCell ref="DQ36:EE36"/>
    <mergeCell ref="A35:F35"/>
    <mergeCell ref="H35:BV35"/>
    <mergeCell ref="BW35:CK35"/>
    <mergeCell ref="CL35:CZ35"/>
    <mergeCell ref="DA35:DP35"/>
    <mergeCell ref="DQ35:EE35"/>
    <mergeCell ref="A34:F34"/>
    <mergeCell ref="H34:BV34"/>
    <mergeCell ref="BW34:CK34"/>
    <mergeCell ref="CL34:CZ34"/>
    <mergeCell ref="DA34:DP34"/>
    <mergeCell ref="DQ34:EE34"/>
    <mergeCell ref="A33:F33"/>
    <mergeCell ref="H33:BV33"/>
    <mergeCell ref="BW33:CK33"/>
    <mergeCell ref="CL33:CZ33"/>
    <mergeCell ref="DA33:DP33"/>
    <mergeCell ref="DQ33:EE33"/>
    <mergeCell ref="A31:F32"/>
    <mergeCell ref="H31:BV31"/>
    <mergeCell ref="BW31:CK32"/>
    <mergeCell ref="CL31:CZ32"/>
    <mergeCell ref="DA31:DP32"/>
    <mergeCell ref="DQ31:EE32"/>
    <mergeCell ref="H32:BV32"/>
    <mergeCell ref="A30:F30"/>
    <mergeCell ref="H30:BV30"/>
    <mergeCell ref="BW30:CK30"/>
    <mergeCell ref="CL30:CZ30"/>
    <mergeCell ref="DA30:DP30"/>
    <mergeCell ref="DQ30:EE30"/>
    <mergeCell ref="A29:F29"/>
    <mergeCell ref="H29:BV29"/>
    <mergeCell ref="BW29:CK29"/>
    <mergeCell ref="CL29:CZ29"/>
    <mergeCell ref="DA29:DP29"/>
    <mergeCell ref="DQ29:EE29"/>
    <mergeCell ref="A28:F28"/>
    <mergeCell ref="H28:BV28"/>
    <mergeCell ref="BW28:CK28"/>
    <mergeCell ref="CL28:CZ28"/>
    <mergeCell ref="DA28:DP28"/>
    <mergeCell ref="DQ28:EE28"/>
    <mergeCell ref="A26:F27"/>
    <mergeCell ref="H26:BV26"/>
    <mergeCell ref="BW26:CK27"/>
    <mergeCell ref="CL26:CZ27"/>
    <mergeCell ref="DA26:DP27"/>
    <mergeCell ref="DQ26:EE27"/>
    <mergeCell ref="H27:BV27"/>
    <mergeCell ref="A25:F25"/>
    <mergeCell ref="H25:BV25"/>
    <mergeCell ref="BW25:CK25"/>
    <mergeCell ref="CL25:CZ25"/>
    <mergeCell ref="DA25:DP25"/>
    <mergeCell ref="DQ25:EE25"/>
    <mergeCell ref="DQ23:EE23"/>
    <mergeCell ref="A24:F24"/>
    <mergeCell ref="G24:BV24"/>
    <mergeCell ref="BW24:CK24"/>
    <mergeCell ref="CL24:CZ24"/>
    <mergeCell ref="DA24:DP24"/>
    <mergeCell ref="DQ24:EE24"/>
    <mergeCell ref="A20:CZ20"/>
    <mergeCell ref="A22:F22"/>
    <mergeCell ref="G22:BV22"/>
    <mergeCell ref="BW22:CY22"/>
    <mergeCell ref="DA22:EE22"/>
    <mergeCell ref="A23:F23"/>
    <mergeCell ref="G23:BV23"/>
    <mergeCell ref="BW23:CK23"/>
    <mergeCell ref="CL23:CZ23"/>
    <mergeCell ref="DA23:DP23"/>
    <mergeCell ref="A18:F18"/>
    <mergeCell ref="G18:AD18"/>
    <mergeCell ref="AE18:AY18"/>
    <mergeCell ref="AZ18:BQ18"/>
    <mergeCell ref="BR18:CI18"/>
    <mergeCell ref="CJ18:CZ18"/>
    <mergeCell ref="AE16:AY16"/>
    <mergeCell ref="AZ16:BQ16"/>
    <mergeCell ref="BR16:CI16"/>
    <mergeCell ref="CJ16:CZ16"/>
    <mergeCell ref="AE17:AY17"/>
    <mergeCell ref="AZ17:BQ17"/>
    <mergeCell ref="BR17:CI17"/>
    <mergeCell ref="CJ17:CZ17"/>
    <mergeCell ref="AE14:AY14"/>
    <mergeCell ref="AZ14:BQ14"/>
    <mergeCell ref="BR14:CI14"/>
    <mergeCell ref="CJ14:CZ14"/>
    <mergeCell ref="AE15:AY15"/>
    <mergeCell ref="AZ15:BQ15"/>
    <mergeCell ref="BR15:CI15"/>
    <mergeCell ref="CJ15:CZ15"/>
    <mergeCell ref="A12:F17"/>
    <mergeCell ref="G12:AD17"/>
    <mergeCell ref="AE12:AY12"/>
    <mergeCell ref="AZ12:BQ12"/>
    <mergeCell ref="BR12:CI12"/>
    <mergeCell ref="CJ12:CZ12"/>
    <mergeCell ref="AE13:AY13"/>
    <mergeCell ref="AZ13:BQ13"/>
    <mergeCell ref="BR13:CI13"/>
    <mergeCell ref="CJ13:CZ13"/>
    <mergeCell ref="A11:F11"/>
    <mergeCell ref="G11:AD11"/>
    <mergeCell ref="AE11:AY11"/>
    <mergeCell ref="AZ11:BQ11"/>
    <mergeCell ref="BR11:CI11"/>
    <mergeCell ref="CJ11:CZ11"/>
    <mergeCell ref="A8:CZ8"/>
    <mergeCell ref="A10:F10"/>
    <mergeCell ref="G10:AD10"/>
    <mergeCell ref="AE10:AY10"/>
    <mergeCell ref="AZ10:BQ10"/>
    <mergeCell ref="BR10:CI10"/>
    <mergeCell ref="CJ10:CZ10"/>
    <mergeCell ref="A6:F6"/>
    <mergeCell ref="G6:AD6"/>
    <mergeCell ref="AE6:BC6"/>
    <mergeCell ref="BD6:BS6"/>
    <mergeCell ref="BT6:CI6"/>
    <mergeCell ref="CJ6:CZ6"/>
    <mergeCell ref="A5:F5"/>
    <mergeCell ref="G5:AD5"/>
    <mergeCell ref="AE5:BC5"/>
    <mergeCell ref="BD5:BS5"/>
    <mergeCell ref="BT5:CI5"/>
    <mergeCell ref="CJ5:CZ5"/>
    <mergeCell ref="A4:F4"/>
    <mergeCell ref="G4:AD4"/>
    <mergeCell ref="AE4:BC4"/>
    <mergeCell ref="BD4:BS4"/>
    <mergeCell ref="BT4:CI4"/>
    <mergeCell ref="CJ4:CZ4"/>
    <mergeCell ref="CJ236:CZ236"/>
    <mergeCell ref="CJ235:CZ235"/>
    <mergeCell ref="CJ234:CZ234"/>
    <mergeCell ref="A1:CZ1"/>
    <mergeCell ref="A3:F3"/>
    <mergeCell ref="G3:AD3"/>
    <mergeCell ref="AE3:BC3"/>
    <mergeCell ref="BD3:BS3"/>
    <mergeCell ref="BT3:CI3"/>
    <mergeCell ref="CJ3:CZ3"/>
    <mergeCell ref="A234:G234"/>
    <mergeCell ref="H234:BC234"/>
    <mergeCell ref="BD234:BS234"/>
    <mergeCell ref="BT234:CI234"/>
    <mergeCell ref="B231:CY231"/>
    <mergeCell ref="B232:CY233"/>
    <mergeCell ref="A235:G235"/>
    <mergeCell ref="H235:BC235"/>
    <mergeCell ref="BD235:BS235"/>
    <mergeCell ref="BT235:CI235"/>
    <mergeCell ref="A236:G236"/>
    <mergeCell ref="H236:BC236"/>
    <mergeCell ref="BD236:BS236"/>
    <mergeCell ref="BT236:CI236"/>
    <mergeCell ref="A139:G139"/>
    <mergeCell ref="H139:AO139"/>
    <mergeCell ref="AP139:BE139"/>
    <mergeCell ref="BF139:BU139"/>
    <mergeCell ref="BV139:CJ139"/>
    <mergeCell ref="CK139:CZ139"/>
    <mergeCell ref="CJ280:CZ280"/>
    <mergeCell ref="CJ279:CZ279"/>
    <mergeCell ref="CJ278:CZ278"/>
    <mergeCell ref="CJ277:CZ277"/>
    <mergeCell ref="A245:CZ245"/>
    <mergeCell ref="CJ243:CZ243"/>
    <mergeCell ref="A244:G244"/>
    <mergeCell ref="H244:BC244"/>
    <mergeCell ref="BD244:BS244"/>
    <mergeCell ref="BT244:CI244"/>
    <mergeCell ref="CL253:DA253"/>
    <mergeCell ref="B238:CZ238"/>
    <mergeCell ref="A237:G237"/>
    <mergeCell ref="H237:BC237"/>
    <mergeCell ref="I255:BT255"/>
    <mergeCell ref="BU255:CJ255"/>
    <mergeCell ref="CL254:DA254"/>
    <mergeCell ref="CJ237:CZ237"/>
    <mergeCell ref="BD237:BS237"/>
    <mergeCell ref="BT237:CI237"/>
    <mergeCell ref="BU257:CJ257"/>
    <mergeCell ref="B258:H258"/>
    <mergeCell ref="I258:BT258"/>
    <mergeCell ref="BU258:CJ258"/>
    <mergeCell ref="B256:H256"/>
    <mergeCell ref="BU253:CJ253"/>
    <mergeCell ref="A275:CY275"/>
    <mergeCell ref="I259:BT259"/>
    <mergeCell ref="BU259:CJ259"/>
    <mergeCell ref="B260:H260"/>
    <mergeCell ref="I260:BT260"/>
    <mergeCell ref="BU260:CJ260"/>
    <mergeCell ref="BU265:CJ265"/>
    <mergeCell ref="B266:H266"/>
    <mergeCell ref="CK270:DA270"/>
    <mergeCell ref="B262:H262"/>
    <mergeCell ref="BU263:CJ263"/>
    <mergeCell ref="I262:BT262"/>
    <mergeCell ref="BU262:CJ262"/>
    <mergeCell ref="BU270:CJ270"/>
    <mergeCell ref="A267:A270"/>
    <mergeCell ref="BU268:CJ268"/>
    <mergeCell ref="B264:H264"/>
    <mergeCell ref="I264:BT264"/>
    <mergeCell ref="BU264:CJ264"/>
    <mergeCell ref="I266:BT266"/>
    <mergeCell ref="B271:H271"/>
    <mergeCell ref="I271:BT271"/>
    <mergeCell ref="BU271:CJ271"/>
    <mergeCell ref="B265:H265"/>
    <mergeCell ref="I265:BT265"/>
    <mergeCell ref="B270:H270"/>
    <mergeCell ref="I270:BD270"/>
    <mergeCell ref="BE270:BT270"/>
    <mergeCell ref="B269:H269"/>
    <mergeCell ref="I269:BT269"/>
    <mergeCell ref="B263:H263"/>
    <mergeCell ref="I263:BT263"/>
    <mergeCell ref="CJ167:CY167"/>
    <mergeCell ref="BT167:CI167"/>
    <mergeCell ref="BD167:BS167"/>
    <mergeCell ref="H167:BC167"/>
    <mergeCell ref="A167:G167"/>
    <mergeCell ref="CJ179:CZ179"/>
    <mergeCell ref="BT168:CI168"/>
    <mergeCell ref="A168:G168"/>
    <mergeCell ref="H168:BC168"/>
    <mergeCell ref="BD168:BS168"/>
    <mergeCell ref="BU266:CJ266"/>
    <mergeCell ref="BU261:CJ261"/>
    <mergeCell ref="CJ178:CZ178"/>
    <mergeCell ref="A172:CZ172"/>
    <mergeCell ref="I261:BT261"/>
    <mergeCell ref="CK261:CZ261"/>
    <mergeCell ref="CK264:CZ264"/>
    <mergeCell ref="CK263:CZ263"/>
    <mergeCell ref="BU269:CJ269"/>
    <mergeCell ref="CK269:DA269"/>
    <mergeCell ref="CK266:CZ266"/>
    <mergeCell ref="CK265:CZ265"/>
    <mergeCell ref="CK268:DA268"/>
    <mergeCell ref="B268:H268"/>
    <mergeCell ref="I268:BD268"/>
    <mergeCell ref="BE268:BT268"/>
    <mergeCell ref="CJ196:CZ196"/>
    <mergeCell ref="B261:H261"/>
    <mergeCell ref="CK262:CZ262"/>
    <mergeCell ref="CL256:DA256"/>
    <mergeCell ref="CK258:CZ258"/>
    <mergeCell ref="CK257:CZ257"/>
    <mergeCell ref="CK260:CZ260"/>
    <mergeCell ref="CK259:CZ259"/>
    <mergeCell ref="I256:BT256"/>
    <mergeCell ref="BU256:CJ256"/>
    <mergeCell ref="A217:AO217"/>
    <mergeCell ref="AP217:CY217"/>
    <mergeCell ref="CL255:DA255"/>
    <mergeCell ref="CJ195:CZ195"/>
    <mergeCell ref="CJ194:CZ194"/>
    <mergeCell ref="B267:H267"/>
    <mergeCell ref="I267:BD267"/>
    <mergeCell ref="BE267:BT267"/>
    <mergeCell ref="BU267:CJ267"/>
    <mergeCell ref="CK267:DA267"/>
    <mergeCell ref="B218:CZ218"/>
    <mergeCell ref="A219:G219"/>
    <mergeCell ref="H219:BS219"/>
    <mergeCell ref="BT219:CI219"/>
    <mergeCell ref="CJ219:CZ219"/>
    <mergeCell ref="A220:G220"/>
    <mergeCell ref="H220:BS220"/>
    <mergeCell ref="BT220:CI220"/>
    <mergeCell ref="CJ220:CZ220"/>
    <mergeCell ref="BD284:BS284"/>
    <mergeCell ref="BT284:CI284"/>
    <mergeCell ref="A221:G221"/>
    <mergeCell ref="H221:BS221"/>
    <mergeCell ref="BT221:CI221"/>
    <mergeCell ref="CJ221:CZ221"/>
    <mergeCell ref="A222:G222"/>
    <mergeCell ref="H222:BS222"/>
    <mergeCell ref="BT222:CI222"/>
    <mergeCell ref="CJ222:CY222"/>
    <mergeCell ref="A282:CY282"/>
    <mergeCell ref="B283:BC283"/>
    <mergeCell ref="A284:G285"/>
    <mergeCell ref="B286:G286"/>
    <mergeCell ref="CJ284:CZ284"/>
    <mergeCell ref="H285:BC285"/>
    <mergeCell ref="BD285:BS285"/>
    <mergeCell ref="BT285:CI285"/>
    <mergeCell ref="CJ285:CZ285"/>
    <mergeCell ref="H284:BC284"/>
    <mergeCell ref="H287:BC287"/>
    <mergeCell ref="BD287:BS287"/>
    <mergeCell ref="BT287:CI287"/>
    <mergeCell ref="CJ287:CZ287"/>
    <mergeCell ref="H286:BC286"/>
    <mergeCell ref="BD286:BS286"/>
    <mergeCell ref="BT286:CI286"/>
    <mergeCell ref="CJ286:CZ286"/>
  </mergeCells>
  <printOptions/>
  <pageMargins left="0.7" right="0.7" top="0.75" bottom="0.75" header="0.3" footer="0.3"/>
  <pageSetup horizontalDpi="360" verticalDpi="360" orientation="portrait" paperSize="9" scale="52" r:id="rId1"/>
  <rowBreaks count="3" manualBreakCount="3">
    <brk id="40" max="255" man="1"/>
    <brk id="103" max="255" man="1"/>
    <brk id="170" max="1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R262"/>
  <sheetViews>
    <sheetView view="pageBreakPreview" zoomScale="96" zoomScaleSheetLayoutView="96" zoomScalePageLayoutView="0" workbookViewId="0" topLeftCell="A1">
      <selection activeCell="DW18" sqref="DW18:EJ18"/>
    </sheetView>
  </sheetViews>
  <sheetFormatPr defaultColWidth="0.875" defaultRowHeight="12.75"/>
  <cols>
    <col min="1" max="22" width="0.875" style="26" customWidth="1"/>
    <col min="23" max="23" width="2.125" style="26" customWidth="1"/>
    <col min="24" max="52" width="0.875" style="26" customWidth="1"/>
    <col min="53" max="53" width="2.625" style="26" customWidth="1"/>
    <col min="54" max="70" width="0.875" style="26" customWidth="1"/>
    <col min="71" max="71" width="2.75390625" style="26" customWidth="1"/>
    <col min="72" max="81" width="0.875" style="26" customWidth="1"/>
    <col min="82" max="82" width="2.00390625" style="26" bestFit="1" customWidth="1"/>
    <col min="83" max="89" width="0.875" style="26" customWidth="1"/>
    <col min="90" max="90" width="0.875" style="26" hidden="1" customWidth="1"/>
    <col min="91" max="94" width="0.875" style="26" customWidth="1"/>
    <col min="95" max="95" width="8.125" style="26" bestFit="1" customWidth="1"/>
    <col min="96" max="103" width="0.875" style="26" customWidth="1"/>
    <col min="104" max="104" width="0.74609375" style="26" customWidth="1"/>
    <col min="105" max="105" width="0.12890625" style="26" customWidth="1"/>
    <col min="106" max="108" width="0.875" style="26" customWidth="1"/>
    <col min="109" max="109" width="1.875" style="26" customWidth="1"/>
    <col min="110" max="110" width="13.75390625" style="26" customWidth="1"/>
    <col min="111" max="111" width="0.875" style="26" customWidth="1"/>
    <col min="112" max="112" width="0.37109375" style="26" customWidth="1"/>
    <col min="113" max="113" width="0.875" style="26" hidden="1" customWidth="1"/>
    <col min="114" max="114" width="0.74609375" style="26" hidden="1" customWidth="1"/>
    <col min="115" max="117" width="0.875" style="26" hidden="1" customWidth="1"/>
    <col min="118" max="118" width="4.625" style="26" hidden="1" customWidth="1"/>
    <col min="119" max="121" width="0.875" style="26" hidden="1" customWidth="1"/>
    <col min="122" max="133" width="0.875" style="26" customWidth="1"/>
    <col min="134" max="134" width="0.37109375" style="26" customWidth="1"/>
    <col min="135" max="135" width="0.875" style="26" hidden="1" customWidth="1"/>
    <col min="136" max="136" width="0.875" style="26" customWidth="1"/>
    <col min="137" max="137" width="1.37890625" style="26" customWidth="1"/>
    <col min="138" max="139" width="0.875" style="26" customWidth="1"/>
    <col min="140" max="140" width="1.25" style="26" customWidth="1"/>
    <col min="141" max="155" width="0.875" style="26" customWidth="1"/>
    <col min="156" max="156" width="11.625" style="26" customWidth="1"/>
    <col min="157" max="157" width="14.625" style="26" customWidth="1"/>
    <col min="158" max="158" width="11.25390625" style="26" customWidth="1"/>
    <col min="159" max="16384" width="0.875" style="26" customWidth="1"/>
  </cols>
  <sheetData>
    <row r="1" spans="1:105" s="29" customFormat="1" ht="16.5" customHeight="1">
      <c r="A1" s="559" t="s">
        <v>380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0"/>
    </row>
    <row r="2" spans="1:136" ht="20.25" customHeight="1">
      <c r="A2" s="557" t="s">
        <v>411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58"/>
      <c r="CJ2" s="558"/>
      <c r="CK2" s="558"/>
      <c r="CL2" s="558"/>
      <c r="CM2" s="558"/>
      <c r="CN2" s="558"/>
      <c r="CO2" s="558"/>
      <c r="CP2" s="558"/>
      <c r="CQ2" s="558"/>
      <c r="CR2" s="558"/>
      <c r="CS2" s="558"/>
      <c r="CT2" s="558"/>
      <c r="CU2" s="558"/>
      <c r="CV2" s="558"/>
      <c r="CW2" s="558"/>
      <c r="CX2" s="558"/>
      <c r="CY2" s="558"/>
      <c r="CZ2" s="558"/>
      <c r="DA2" s="130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</row>
    <row r="3" spans="1:136" s="30" customFormat="1" ht="24.75" customHeight="1" thickBot="1">
      <c r="A3" s="560" t="s">
        <v>277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</row>
    <row r="4" spans="1:136" s="31" customFormat="1" ht="50.25" customHeight="1">
      <c r="A4" s="381" t="s">
        <v>133</v>
      </c>
      <c r="B4" s="382"/>
      <c r="C4" s="382"/>
      <c r="D4" s="382"/>
      <c r="E4" s="382"/>
      <c r="F4" s="382"/>
      <c r="G4" s="383"/>
      <c r="H4" s="384" t="s">
        <v>44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3"/>
      <c r="BD4" s="384" t="s">
        <v>61</v>
      </c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3"/>
      <c r="BT4" s="384" t="s">
        <v>64</v>
      </c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3"/>
      <c r="CJ4" s="384" t="s">
        <v>181</v>
      </c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502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</row>
    <row r="5" spans="1:136" s="32" customFormat="1" ht="15.75" customHeight="1">
      <c r="A5" s="385"/>
      <c r="B5" s="386"/>
      <c r="C5" s="386"/>
      <c r="D5" s="386"/>
      <c r="E5" s="386"/>
      <c r="F5" s="386"/>
      <c r="G5" s="386"/>
      <c r="H5" s="386">
        <v>1</v>
      </c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>
        <v>2</v>
      </c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>
        <v>3</v>
      </c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>
        <v>4</v>
      </c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503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</row>
    <row r="6" spans="1:136" s="32" customFormat="1" ht="26.25" customHeight="1">
      <c r="A6" s="433" t="s">
        <v>147</v>
      </c>
      <c r="B6" s="434"/>
      <c r="C6" s="434"/>
      <c r="D6" s="434"/>
      <c r="E6" s="434"/>
      <c r="F6" s="434"/>
      <c r="G6" s="435"/>
      <c r="H6" s="455" t="s">
        <v>292</v>
      </c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7"/>
      <c r="BD6" s="402" t="s">
        <v>417</v>
      </c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39" t="s">
        <v>417</v>
      </c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40">
        <v>1533681.96</v>
      </c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1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ht="18.75" customHeight="1">
      <c r="A7" s="505"/>
      <c r="B7" s="463"/>
      <c r="C7" s="463"/>
      <c r="D7" s="463"/>
      <c r="E7" s="463"/>
      <c r="F7" s="463"/>
      <c r="G7" s="464"/>
      <c r="H7" s="468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70"/>
      <c r="BD7" s="402" t="s">
        <v>417</v>
      </c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39" t="s">
        <v>417</v>
      </c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40" t="s">
        <v>417</v>
      </c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</row>
    <row r="8" spans="1:136" s="29" customFormat="1" ht="21.75" customHeight="1" thickBot="1">
      <c r="A8" s="424"/>
      <c r="B8" s="425"/>
      <c r="C8" s="425"/>
      <c r="D8" s="425"/>
      <c r="E8" s="425"/>
      <c r="F8" s="425"/>
      <c r="G8" s="425"/>
      <c r="H8" s="426" t="s">
        <v>291</v>
      </c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7"/>
      <c r="BD8" s="431">
        <v>298</v>
      </c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 t="s">
        <v>124</v>
      </c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513">
        <f>CJ6</f>
        <v>1533681.96</v>
      </c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13"/>
      <c r="CZ8" s="513"/>
      <c r="DA8" s="514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</row>
    <row r="9" spans="1:136" ht="24.75" customHeight="1">
      <c r="A9" s="605" t="s">
        <v>394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05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606"/>
      <c r="CZ9" s="606"/>
      <c r="DA9" s="124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</row>
    <row r="10" spans="1:136" s="30" customFormat="1" ht="20.25" customHeight="1" thickBot="1">
      <c r="A10" s="560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</row>
    <row r="11" spans="1:136" s="31" customFormat="1" ht="24" customHeight="1">
      <c r="A11" s="520" t="s">
        <v>133</v>
      </c>
      <c r="B11" s="361"/>
      <c r="C11" s="361"/>
      <c r="D11" s="361"/>
      <c r="E11" s="361"/>
      <c r="F11" s="361"/>
      <c r="G11" s="367"/>
      <c r="H11" s="360" t="s">
        <v>44</v>
      </c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7"/>
      <c r="BD11" s="360" t="s">
        <v>61</v>
      </c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7"/>
      <c r="BT11" s="360" t="s">
        <v>64</v>
      </c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7"/>
      <c r="CJ11" s="360" t="s">
        <v>181</v>
      </c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</row>
    <row r="12" spans="1:136" s="32" customFormat="1" ht="13.5" customHeight="1">
      <c r="A12" s="403"/>
      <c r="B12" s="364"/>
      <c r="C12" s="364"/>
      <c r="D12" s="364"/>
      <c r="E12" s="364"/>
      <c r="F12" s="364"/>
      <c r="G12" s="365"/>
      <c r="H12" s="363">
        <v>1</v>
      </c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5"/>
      <c r="BD12" s="363">
        <v>2</v>
      </c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5"/>
      <c r="BT12" s="363">
        <v>3</v>
      </c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5"/>
      <c r="CJ12" s="363">
        <v>4</v>
      </c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</row>
    <row r="13" spans="1:136" s="32" customFormat="1" ht="21" customHeight="1">
      <c r="A13" s="564">
        <v>1</v>
      </c>
      <c r="B13" s="532"/>
      <c r="C13" s="532"/>
      <c r="D13" s="532"/>
      <c r="E13" s="532"/>
      <c r="F13" s="532"/>
      <c r="G13" s="533"/>
      <c r="H13" s="455" t="s">
        <v>292</v>
      </c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7"/>
      <c r="BD13" s="402" t="s">
        <v>417</v>
      </c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39" t="s">
        <v>417</v>
      </c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222">
        <v>3073833.04</v>
      </c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351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</row>
    <row r="14" spans="1:136" s="32" customFormat="1" ht="18" customHeight="1">
      <c r="A14" s="565"/>
      <c r="B14" s="566"/>
      <c r="C14" s="566"/>
      <c r="D14" s="566"/>
      <c r="E14" s="566"/>
      <c r="F14" s="566"/>
      <c r="G14" s="567"/>
      <c r="H14" s="468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70"/>
      <c r="BD14" s="568" t="s">
        <v>417</v>
      </c>
      <c r="BE14" s="569"/>
      <c r="BF14" s="569"/>
      <c r="BG14" s="569"/>
      <c r="BH14" s="569"/>
      <c r="BI14" s="569"/>
      <c r="BJ14" s="569"/>
      <c r="BK14" s="569"/>
      <c r="BL14" s="569"/>
      <c r="BM14" s="569"/>
      <c r="BN14" s="569"/>
      <c r="BO14" s="569"/>
      <c r="BP14" s="569"/>
      <c r="BQ14" s="569"/>
      <c r="BR14" s="569"/>
      <c r="BS14" s="570"/>
      <c r="BT14" s="348" t="s">
        <v>417</v>
      </c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50"/>
      <c r="CJ14" s="222" t="s">
        <v>417</v>
      </c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4"/>
      <c r="DA14" s="105">
        <f>SUM(CJ14)</f>
        <v>0</v>
      </c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</row>
    <row r="15" spans="1:136" s="32" customFormat="1" ht="28.5" customHeight="1" thickBot="1">
      <c r="A15" s="598"/>
      <c r="B15" s="599"/>
      <c r="C15" s="599"/>
      <c r="D15" s="599"/>
      <c r="E15" s="599"/>
      <c r="F15" s="599"/>
      <c r="G15" s="600"/>
      <c r="H15" s="601" t="s">
        <v>280</v>
      </c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3"/>
      <c r="BD15" s="604">
        <v>306</v>
      </c>
      <c r="BE15" s="599"/>
      <c r="BF15" s="599"/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600"/>
      <c r="BT15" s="604" t="s">
        <v>124</v>
      </c>
      <c r="BU15" s="599"/>
      <c r="BV15" s="599"/>
      <c r="BW15" s="599"/>
      <c r="BX15" s="599"/>
      <c r="BY15" s="599"/>
      <c r="BZ15" s="599"/>
      <c r="CA15" s="599"/>
      <c r="CB15" s="599"/>
      <c r="CC15" s="599"/>
      <c r="CD15" s="599"/>
      <c r="CE15" s="599"/>
      <c r="CF15" s="599"/>
      <c r="CG15" s="599"/>
      <c r="CH15" s="599"/>
      <c r="CI15" s="600"/>
      <c r="CJ15" s="561">
        <f>SUM(CJ13:CJ14)</f>
        <v>3073833.04</v>
      </c>
      <c r="CK15" s="562"/>
      <c r="CL15" s="562"/>
      <c r="CM15" s="562"/>
      <c r="CN15" s="562"/>
      <c r="CO15" s="562"/>
      <c r="CP15" s="562"/>
      <c r="CQ15" s="562"/>
      <c r="CR15" s="562"/>
      <c r="CS15" s="562"/>
      <c r="CT15" s="562"/>
      <c r="CU15" s="562"/>
      <c r="CV15" s="562"/>
      <c r="CW15" s="562"/>
      <c r="CX15" s="562"/>
      <c r="CY15" s="562"/>
      <c r="CZ15" s="563"/>
      <c r="DA15" s="99">
        <f>SUM(CJ15)</f>
        <v>3073833.04</v>
      </c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</row>
    <row r="16" spans="1:136" s="32" customFormat="1" ht="28.5" customHeight="1" thickBo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</row>
    <row r="17" spans="1:140" s="32" customFormat="1" ht="25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589" t="s">
        <v>293</v>
      </c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0"/>
      <c r="BQ17" s="590"/>
      <c r="BR17" s="590"/>
      <c r="BS17" s="590"/>
      <c r="BT17" s="577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8"/>
      <c r="CG17" s="578"/>
      <c r="CH17" s="578"/>
      <c r="CI17" s="579"/>
      <c r="CJ17" s="595" t="s">
        <v>276</v>
      </c>
      <c r="CK17" s="596"/>
      <c r="CL17" s="596"/>
      <c r="CM17" s="596"/>
      <c r="CN17" s="596"/>
      <c r="CO17" s="596"/>
      <c r="CP17" s="596"/>
      <c r="CQ17" s="596"/>
      <c r="CR17" s="596"/>
      <c r="CS17" s="596"/>
      <c r="CT17" s="596"/>
      <c r="CU17" s="596"/>
      <c r="CV17" s="596"/>
      <c r="CW17" s="596"/>
      <c r="CX17" s="596"/>
      <c r="CY17" s="596"/>
      <c r="CZ17" s="596"/>
      <c r="DA17" s="596"/>
      <c r="DB17" s="596"/>
      <c r="DC17" s="596"/>
      <c r="DD17" s="596"/>
      <c r="DE17" s="597"/>
      <c r="DF17" s="577" t="s">
        <v>277</v>
      </c>
      <c r="DG17" s="578"/>
      <c r="DH17" s="578"/>
      <c r="DI17" s="578"/>
      <c r="DJ17" s="578"/>
      <c r="DK17" s="578"/>
      <c r="DL17" s="578"/>
      <c r="DM17" s="578"/>
      <c r="DN17" s="578"/>
      <c r="DO17" s="578"/>
      <c r="DP17" s="578"/>
      <c r="DQ17" s="578"/>
      <c r="DR17" s="578"/>
      <c r="DS17" s="578"/>
      <c r="DT17" s="578"/>
      <c r="DU17" s="578"/>
      <c r="DV17" s="579"/>
      <c r="DW17" s="580" t="s">
        <v>294</v>
      </c>
      <c r="DX17" s="581"/>
      <c r="DY17" s="581"/>
      <c r="DZ17" s="581"/>
      <c r="EA17" s="581"/>
      <c r="EB17" s="581"/>
      <c r="EC17" s="581"/>
      <c r="ED17" s="581"/>
      <c r="EE17" s="581"/>
      <c r="EF17" s="581"/>
      <c r="EG17" s="581"/>
      <c r="EH17" s="581"/>
      <c r="EI17" s="581"/>
      <c r="EJ17" s="582"/>
    </row>
    <row r="18" spans="1:140" s="32" customFormat="1" ht="20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591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475" t="s">
        <v>295</v>
      </c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7"/>
      <c r="CJ18" s="583">
        <v>445000</v>
      </c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4"/>
      <c r="CY18" s="584"/>
      <c r="CZ18" s="584"/>
      <c r="DA18" s="584"/>
      <c r="DB18" s="584"/>
      <c r="DC18" s="584"/>
      <c r="DD18" s="584"/>
      <c r="DE18" s="585"/>
      <c r="DF18" s="583">
        <v>4698705.77</v>
      </c>
      <c r="DG18" s="584"/>
      <c r="DH18" s="584"/>
      <c r="DI18" s="584"/>
      <c r="DJ18" s="584"/>
      <c r="DK18" s="584"/>
      <c r="DL18" s="584"/>
      <c r="DM18" s="584"/>
      <c r="DN18" s="584"/>
      <c r="DO18" s="584"/>
      <c r="DP18" s="584"/>
      <c r="DQ18" s="584"/>
      <c r="DR18" s="584"/>
      <c r="DS18" s="584"/>
      <c r="DT18" s="584"/>
      <c r="DU18" s="584"/>
      <c r="DV18" s="585"/>
      <c r="DW18" s="583">
        <f>CJ18+DF18</f>
        <v>5143705.77</v>
      </c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6"/>
    </row>
    <row r="19" spans="57:140" ht="18" customHeight="1">
      <c r="BE19" s="591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474" t="s">
        <v>296</v>
      </c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583">
        <v>0</v>
      </c>
      <c r="CK19" s="584"/>
      <c r="CL19" s="584"/>
      <c r="CM19" s="584"/>
      <c r="CN19" s="584"/>
      <c r="CO19" s="584"/>
      <c r="CP19" s="584"/>
      <c r="CQ19" s="584"/>
      <c r="CR19" s="584"/>
      <c r="CS19" s="584"/>
      <c r="CT19" s="584"/>
      <c r="CU19" s="584"/>
      <c r="CV19" s="584"/>
      <c r="CW19" s="584"/>
      <c r="CX19" s="584"/>
      <c r="CY19" s="584"/>
      <c r="CZ19" s="584"/>
      <c r="DA19" s="584"/>
      <c r="DB19" s="584"/>
      <c r="DC19" s="584"/>
      <c r="DD19" s="584"/>
      <c r="DE19" s="585"/>
      <c r="DF19" s="587">
        <v>362027</v>
      </c>
      <c r="DG19" s="587"/>
      <c r="DH19" s="587"/>
      <c r="DI19" s="587"/>
      <c r="DJ19" s="587"/>
      <c r="DK19" s="587"/>
      <c r="DL19" s="587"/>
      <c r="DM19" s="587"/>
      <c r="DN19" s="587"/>
      <c r="DO19" s="587"/>
      <c r="DP19" s="587"/>
      <c r="DQ19" s="587"/>
      <c r="DR19" s="587"/>
      <c r="DS19" s="587"/>
      <c r="DT19" s="587"/>
      <c r="DU19" s="587"/>
      <c r="DV19" s="587"/>
      <c r="DW19" s="587">
        <v>362027</v>
      </c>
      <c r="DX19" s="587"/>
      <c r="DY19" s="587"/>
      <c r="DZ19" s="587"/>
      <c r="EA19" s="587"/>
      <c r="EB19" s="587"/>
      <c r="EC19" s="587"/>
      <c r="ED19" s="587"/>
      <c r="EE19" s="587"/>
      <c r="EF19" s="587"/>
      <c r="EG19" s="587"/>
      <c r="EH19" s="587"/>
      <c r="EI19" s="587"/>
      <c r="EJ19" s="588"/>
    </row>
    <row r="20" spans="1:140" s="29" customFormat="1" ht="41.2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593"/>
      <c r="BF20" s="594"/>
      <c r="BG20" s="594"/>
      <c r="BH20" s="594"/>
      <c r="BI20" s="594"/>
      <c r="BJ20" s="594"/>
      <c r="BK20" s="594"/>
      <c r="BL20" s="594"/>
      <c r="BM20" s="594"/>
      <c r="BN20" s="594"/>
      <c r="BO20" s="594"/>
      <c r="BP20" s="594"/>
      <c r="BQ20" s="594"/>
      <c r="BR20" s="594"/>
      <c r="BS20" s="594"/>
      <c r="BT20" s="571" t="s">
        <v>297</v>
      </c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2">
        <v>0</v>
      </c>
      <c r="CK20" s="573"/>
      <c r="CL20" s="573"/>
      <c r="CM20" s="573"/>
      <c r="CN20" s="573"/>
      <c r="CO20" s="573"/>
      <c r="CP20" s="573"/>
      <c r="CQ20" s="573"/>
      <c r="CR20" s="573"/>
      <c r="CS20" s="573"/>
      <c r="CT20" s="573"/>
      <c r="CU20" s="573"/>
      <c r="CV20" s="573"/>
      <c r="CW20" s="573"/>
      <c r="CX20" s="573"/>
      <c r="CY20" s="573"/>
      <c r="CZ20" s="573"/>
      <c r="DA20" s="573"/>
      <c r="DB20" s="573"/>
      <c r="DC20" s="573"/>
      <c r="DD20" s="573"/>
      <c r="DE20" s="574"/>
      <c r="DF20" s="575">
        <v>3073833.04</v>
      </c>
      <c r="DG20" s="575"/>
      <c r="DH20" s="575"/>
      <c r="DI20" s="575"/>
      <c r="DJ20" s="575"/>
      <c r="DK20" s="575"/>
      <c r="DL20" s="575"/>
      <c r="DM20" s="575"/>
      <c r="DN20" s="575"/>
      <c r="DO20" s="575"/>
      <c r="DP20" s="575"/>
      <c r="DQ20" s="575"/>
      <c r="DR20" s="575"/>
      <c r="DS20" s="575"/>
      <c r="DT20" s="575"/>
      <c r="DU20" s="575"/>
      <c r="DV20" s="575"/>
      <c r="DW20" s="575">
        <f>DF20</f>
        <v>3073833.04</v>
      </c>
      <c r="DX20" s="575"/>
      <c r="DY20" s="575"/>
      <c r="DZ20" s="575"/>
      <c r="EA20" s="575"/>
      <c r="EB20" s="575"/>
      <c r="EC20" s="575"/>
      <c r="ED20" s="575"/>
      <c r="EE20" s="575"/>
      <c r="EF20" s="575"/>
      <c r="EG20" s="575"/>
      <c r="EH20" s="575"/>
      <c r="EI20" s="575"/>
      <c r="EJ20" s="576"/>
    </row>
    <row r="21" spans="57:140" ht="12.75" customHeight="1">
      <c r="BE21" s="447"/>
      <c r="BF21" s="554"/>
      <c r="BG21" s="554"/>
      <c r="BH21" s="554"/>
      <c r="BI21" s="554"/>
      <c r="BJ21" s="554"/>
      <c r="BK21" s="554"/>
      <c r="BL21" s="554"/>
      <c r="BM21" s="554"/>
      <c r="BN21" s="554"/>
      <c r="BO21" s="554"/>
      <c r="BP21" s="554"/>
      <c r="BQ21" s="554"/>
      <c r="BR21" s="554"/>
      <c r="BS21" s="554"/>
      <c r="BT21" s="554"/>
      <c r="BU21" s="554"/>
      <c r="BV21" s="554"/>
      <c r="BW21" s="554"/>
      <c r="BX21" s="554"/>
      <c r="BY21" s="554"/>
      <c r="BZ21" s="554"/>
      <c r="CA21" s="554"/>
      <c r="CB21" s="554"/>
      <c r="CC21" s="554"/>
      <c r="CD21" s="554"/>
      <c r="CE21" s="554"/>
      <c r="CF21" s="554"/>
      <c r="CG21" s="554"/>
      <c r="CH21" s="554"/>
      <c r="CI21" s="554"/>
      <c r="CJ21" s="554"/>
      <c r="CK21" s="554"/>
      <c r="CL21" s="554"/>
      <c r="CM21" s="554"/>
      <c r="CN21" s="554"/>
      <c r="CO21" s="554"/>
      <c r="CP21" s="554"/>
      <c r="CQ21" s="554"/>
      <c r="CR21" s="554"/>
      <c r="CS21" s="554"/>
      <c r="CT21" s="554"/>
      <c r="CU21" s="554"/>
      <c r="CV21" s="554"/>
      <c r="CW21" s="554"/>
      <c r="CX21" s="554"/>
      <c r="CY21" s="554"/>
      <c r="CZ21" s="554"/>
      <c r="DA21" s="448"/>
      <c r="DB21" s="448"/>
      <c r="DC21" s="448"/>
      <c r="DD21" s="448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8"/>
      <c r="DX21" s="448"/>
      <c r="DY21" s="448"/>
      <c r="DZ21" s="448"/>
      <c r="EA21" s="448"/>
      <c r="EB21" s="448"/>
      <c r="EC21" s="448"/>
      <c r="ED21" s="448"/>
      <c r="EE21" s="448"/>
      <c r="EF21" s="448"/>
      <c r="EG21" s="448"/>
      <c r="EH21" s="448"/>
      <c r="EI21" s="448"/>
      <c r="EJ21" s="448"/>
    </row>
    <row r="22" spans="57:140" ht="15" customHeight="1">
      <c r="BE22" s="554"/>
      <c r="BF22" s="554"/>
      <c r="BG22" s="554"/>
      <c r="BH22" s="554"/>
      <c r="BI22" s="554"/>
      <c r="BJ22" s="554"/>
      <c r="BK22" s="554"/>
      <c r="BL22" s="554"/>
      <c r="BM22" s="554"/>
      <c r="BN22" s="554"/>
      <c r="BO22" s="554"/>
      <c r="BP22" s="554"/>
      <c r="BQ22" s="554"/>
      <c r="BR22" s="554"/>
      <c r="BS22" s="554"/>
      <c r="BT22" s="554"/>
      <c r="BU22" s="554"/>
      <c r="BV22" s="554"/>
      <c r="BW22" s="554"/>
      <c r="BX22" s="554"/>
      <c r="BY22" s="554"/>
      <c r="BZ22" s="554"/>
      <c r="CA22" s="554"/>
      <c r="CB22" s="554"/>
      <c r="CC22" s="554"/>
      <c r="CD22" s="554"/>
      <c r="CE22" s="554"/>
      <c r="CF22" s="554"/>
      <c r="CG22" s="554"/>
      <c r="CH22" s="554"/>
      <c r="CI22" s="554"/>
      <c r="CJ22" s="554"/>
      <c r="CK22" s="554"/>
      <c r="CL22" s="554"/>
      <c r="CM22" s="554"/>
      <c r="CN22" s="554"/>
      <c r="CO22" s="554"/>
      <c r="CP22" s="554"/>
      <c r="CQ22" s="554"/>
      <c r="CR22" s="554"/>
      <c r="CS22" s="554"/>
      <c r="CT22" s="554"/>
      <c r="CU22" s="554"/>
      <c r="CV22" s="554"/>
      <c r="CW22" s="554"/>
      <c r="CX22" s="554"/>
      <c r="CY22" s="554"/>
      <c r="CZ22" s="554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448"/>
      <c r="DZ22" s="448"/>
      <c r="EA22" s="448"/>
      <c r="EB22" s="448"/>
      <c r="EC22" s="448"/>
      <c r="ED22" s="448"/>
      <c r="EE22" s="448"/>
      <c r="EF22" s="448"/>
      <c r="EG22" s="448"/>
      <c r="EH22" s="448"/>
      <c r="EI22" s="448"/>
      <c r="EJ22" s="448"/>
    </row>
    <row r="23" spans="57:140" ht="66" customHeight="1">
      <c r="BE23" s="554"/>
      <c r="BF23" s="554"/>
      <c r="BG23" s="554"/>
      <c r="BH23" s="554"/>
      <c r="BI23" s="554"/>
      <c r="BJ23" s="554"/>
      <c r="BK23" s="554"/>
      <c r="BL23" s="554"/>
      <c r="BM23" s="554"/>
      <c r="BN23" s="554"/>
      <c r="BO23" s="554"/>
      <c r="BP23" s="554"/>
      <c r="BQ23" s="554"/>
      <c r="BR23" s="554"/>
      <c r="BS23" s="554"/>
      <c r="BT23" s="554"/>
      <c r="BU23" s="554"/>
      <c r="BV23" s="554"/>
      <c r="BW23" s="554"/>
      <c r="BX23" s="554"/>
      <c r="BY23" s="554"/>
      <c r="BZ23" s="554"/>
      <c r="CA23" s="554"/>
      <c r="CB23" s="554"/>
      <c r="CC23" s="554"/>
      <c r="CD23" s="554"/>
      <c r="CE23" s="554"/>
      <c r="CF23" s="554"/>
      <c r="CG23" s="554"/>
      <c r="CH23" s="554"/>
      <c r="CI23" s="554"/>
      <c r="CJ23" s="554"/>
      <c r="CK23" s="554"/>
      <c r="CL23" s="554"/>
      <c r="CM23" s="554"/>
      <c r="CN23" s="554"/>
      <c r="CO23" s="554"/>
      <c r="CP23" s="554"/>
      <c r="CQ23" s="554"/>
      <c r="CR23" s="554"/>
      <c r="CS23" s="554"/>
      <c r="CT23" s="554"/>
      <c r="CU23" s="554"/>
      <c r="CV23" s="554"/>
      <c r="CW23" s="554"/>
      <c r="CX23" s="554"/>
      <c r="CY23" s="554"/>
      <c r="CZ23" s="554"/>
      <c r="DA23" s="448"/>
      <c r="DB23" s="448"/>
      <c r="DC23" s="448"/>
      <c r="DD23" s="448"/>
      <c r="DE23" s="448"/>
      <c r="DF23" s="448"/>
      <c r="DG23" s="448"/>
      <c r="DH23" s="448"/>
      <c r="DI23" s="448"/>
      <c r="DJ23" s="448"/>
      <c r="DK23" s="448"/>
      <c r="DL23" s="448"/>
      <c r="DM23" s="448"/>
      <c r="DN23" s="448"/>
      <c r="DO23" s="448"/>
      <c r="DP23" s="448"/>
      <c r="DQ23" s="448"/>
      <c r="DR23" s="448"/>
      <c r="DS23" s="448"/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8"/>
      <c r="EE23" s="448"/>
      <c r="EF23" s="448"/>
      <c r="EG23" s="448"/>
      <c r="EH23" s="448"/>
      <c r="EI23" s="448"/>
      <c r="EJ23" s="448"/>
    </row>
    <row r="24" spans="1:140" s="24" customFormat="1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4"/>
      <c r="CC24" s="554"/>
      <c r="CD24" s="554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448"/>
      <c r="DB24" s="448"/>
      <c r="DC24" s="448"/>
      <c r="DD24" s="448"/>
      <c r="DE24" s="448"/>
      <c r="DF24" s="448"/>
      <c r="DG24" s="448"/>
      <c r="DH24" s="448"/>
      <c r="DI24" s="448"/>
      <c r="DJ24" s="448"/>
      <c r="DK24" s="448"/>
      <c r="DL24" s="448"/>
      <c r="DM24" s="448"/>
      <c r="DN24" s="448"/>
      <c r="DO24" s="448"/>
      <c r="DP24" s="448"/>
      <c r="DQ24" s="448"/>
      <c r="DR24" s="448"/>
      <c r="DS24" s="448"/>
      <c r="DT24" s="448"/>
      <c r="DU24" s="448"/>
      <c r="DV24" s="448"/>
      <c r="DW24" s="448"/>
      <c r="DX24" s="448"/>
      <c r="DY24" s="448"/>
      <c r="DZ24" s="448"/>
      <c r="EA24" s="448"/>
      <c r="EB24" s="448"/>
      <c r="EC24" s="448"/>
      <c r="ED24" s="448"/>
      <c r="EE24" s="448"/>
      <c r="EF24" s="448"/>
      <c r="EG24" s="448"/>
      <c r="EH24" s="448"/>
      <c r="EI24" s="448"/>
      <c r="EJ24" s="448"/>
    </row>
    <row r="25" spans="106:136" ht="15" customHeight="1"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</row>
    <row r="26" spans="1:140" s="24" customFormat="1" ht="3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26"/>
      <c r="EH26" s="26"/>
      <c r="EI26" s="26"/>
      <c r="EJ26" s="26"/>
    </row>
    <row r="27" spans="1:140" s="24" customFormat="1" ht="12.75" customHeight="1" hidden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26"/>
      <c r="EH27" s="26"/>
      <c r="EI27" s="26"/>
      <c r="EJ27" s="26"/>
    </row>
    <row r="28" spans="1:136" s="24" customFormat="1" ht="13.5" customHeight="1" hidden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</row>
    <row r="29" spans="1:140" s="24" customFormat="1" ht="26.25" customHeight="1" hidden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</row>
    <row r="30" spans="1:136" s="24" customFormat="1" ht="26.25" customHeight="1" hidden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</row>
    <row r="31" spans="1:136" s="24" customFormat="1" ht="12.75" customHeight="1" hidden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</row>
    <row r="32" spans="1:136" s="24" customFormat="1" ht="25.5" customHeight="1" hidden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</row>
    <row r="33" spans="1:136" s="24" customFormat="1" ht="26.2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</row>
    <row r="34" spans="1:136" s="24" customFormat="1" ht="27" customHeight="1" hidden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</row>
    <row r="35" spans="1:136" s="24" customFormat="1" ht="27" customHeight="1" hidden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</row>
    <row r="36" spans="1:136" s="24" customFormat="1" ht="27" customHeight="1" hidden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</row>
    <row r="37" spans="1:136" s="24" customFormat="1" ht="26.25" customHeight="1" hidden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</row>
    <row r="38" spans="1:136" s="24" customFormat="1" ht="16.5" customHeight="1" hidden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</row>
    <row r="39" spans="137:140" ht="18" customHeight="1" hidden="1">
      <c r="EG39" s="24"/>
      <c r="EH39" s="24"/>
      <c r="EI39" s="24"/>
      <c r="EJ39" s="24"/>
    </row>
    <row r="40" spans="137:140" ht="17.25" customHeight="1" hidden="1">
      <c r="EG40" s="24"/>
      <c r="EH40" s="24"/>
      <c r="EI40" s="24"/>
      <c r="EJ40" s="24"/>
    </row>
    <row r="41" spans="1:140" s="29" customFormat="1" ht="15" hidden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4"/>
      <c r="EH41" s="24"/>
      <c r="EI41" s="24"/>
      <c r="EJ41" s="24"/>
    </row>
    <row r="42" spans="1:140" s="29" customFormat="1" ht="18" customHeight="1" hidden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4"/>
      <c r="EH42" s="24"/>
      <c r="EI42" s="24"/>
      <c r="EJ42" s="24"/>
    </row>
    <row r="43" spans="1:140" s="29" customFormat="1" ht="19.5" customHeight="1" hidden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</row>
    <row r="44" ht="16.5" customHeight="1" hidden="1"/>
    <row r="45" spans="1:140" s="30" customFormat="1" ht="45" customHeight="1" hidden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Z45" s="30" t="s">
        <v>374</v>
      </c>
      <c r="EG45" s="29"/>
      <c r="EH45" s="29"/>
      <c r="EI45" s="29"/>
      <c r="EJ45" s="29"/>
    </row>
    <row r="46" spans="1:140" s="31" customFormat="1" ht="15" hidden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EG46" s="29"/>
      <c r="EH46" s="29"/>
      <c r="EI46" s="29"/>
      <c r="EJ46" s="29"/>
    </row>
    <row r="47" spans="1:140" s="32" customFormat="1" ht="15" customHeight="1" hidden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29"/>
      <c r="EH47" s="29"/>
      <c r="EI47" s="29"/>
      <c r="EJ47" s="29"/>
    </row>
    <row r="48" spans="1:140" s="32" customFormat="1" ht="15" customHeight="1" hidden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EG48" s="26"/>
      <c r="EH48" s="26"/>
      <c r="EI48" s="26"/>
      <c r="EJ48" s="26"/>
    </row>
    <row r="49" spans="1:140" s="32" customFormat="1" ht="15" customHeight="1" hidden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EG49" s="30"/>
      <c r="EH49" s="30"/>
      <c r="EI49" s="30"/>
      <c r="EJ49" s="30"/>
    </row>
    <row r="50" spans="1:140" s="32" customFormat="1" ht="15" customHeight="1" hidden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EG50" s="31"/>
      <c r="EH50" s="31"/>
      <c r="EI50" s="31"/>
      <c r="EJ50" s="31"/>
    </row>
    <row r="51" spans="1:105" s="32" customFormat="1" ht="15" customHeight="1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</row>
    <row r="52" spans="1:105" s="32" customFormat="1" ht="21" customHeight="1" hidden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</row>
    <row r="53" spans="1:105" s="32" customFormat="1" ht="15" customHeight="1" hidden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</row>
    <row r="54" spans="106:140" ht="16.5" customHeight="1" hidden="1"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</row>
    <row r="55" spans="1:140" s="30" customFormat="1" ht="45" customHeight="1" hidden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32"/>
      <c r="EH55" s="32"/>
      <c r="EI55" s="32"/>
      <c r="EJ55" s="32"/>
    </row>
    <row r="56" spans="1:140" s="31" customFormat="1" ht="15" hidden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32"/>
      <c r="EH56" s="32"/>
      <c r="EI56" s="32"/>
      <c r="EJ56" s="32"/>
    </row>
    <row r="57" spans="1:140" s="31" customFormat="1" ht="12.75" customHeight="1" hidden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32"/>
      <c r="EH57" s="32"/>
      <c r="EI57" s="32"/>
      <c r="EJ57" s="32"/>
    </row>
    <row r="58" spans="1:140" s="31" customFormat="1" ht="15" hidden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</row>
    <row r="59" spans="1:140" s="32" customFormat="1" ht="27" customHeight="1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90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30"/>
      <c r="EH59" s="30"/>
      <c r="EI59" s="30"/>
      <c r="EJ59" s="30"/>
    </row>
    <row r="60" spans="1:140" s="32" customFormat="1" ht="21.75" customHeight="1" hidden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90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31"/>
      <c r="EH60" s="31"/>
      <c r="EI60" s="31"/>
      <c r="EJ60" s="31"/>
    </row>
    <row r="61" spans="1:140" s="32" customFormat="1" ht="18.75" customHeight="1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31"/>
      <c r="EH61" s="31"/>
      <c r="EI61" s="31"/>
      <c r="EJ61" s="31"/>
    </row>
    <row r="62" spans="1:140" s="32" customFormat="1" ht="16.5" customHeight="1" hidden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31"/>
      <c r="EH62" s="31"/>
      <c r="EI62" s="31"/>
      <c r="EJ62" s="31"/>
    </row>
    <row r="63" spans="1:136" s="32" customFormat="1" ht="15" customHeight="1" hidden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</row>
    <row r="64" spans="1:140" s="24" customFormat="1" ht="12" customHeight="1" hidden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H64" s="32"/>
      <c r="EI64" s="32"/>
      <c r="EJ64" s="32"/>
    </row>
    <row r="65" spans="1:140" s="29" customFormat="1" ht="15" hidden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H65" s="32"/>
      <c r="EI65" s="32"/>
      <c r="EJ65" s="32"/>
    </row>
    <row r="66" spans="138:140" ht="6" customHeight="1" hidden="1">
      <c r="EH66" s="32"/>
      <c r="EI66" s="32"/>
      <c r="EJ66" s="32"/>
    </row>
    <row r="67" spans="1:140" s="29" customFormat="1" ht="13.5" customHeight="1" hidden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H67" s="32"/>
      <c r="EI67" s="32"/>
      <c r="EJ67" s="32"/>
    </row>
    <row r="68" spans="1:140" s="29" customFormat="1" ht="6" customHeight="1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H68" s="24"/>
      <c r="EI68" s="24"/>
      <c r="EJ68" s="24"/>
    </row>
    <row r="69" spans="1:161" s="29" customFormat="1" ht="28.5" customHeight="1" hidden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</row>
    <row r="70" spans="1:161" s="29" customFormat="1" ht="17.25" customHeight="1" hidden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81"/>
      <c r="EH70" s="26"/>
      <c r="EI70" s="26"/>
      <c r="EJ70" s="26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spans="138:140" ht="3.75" customHeight="1" hidden="1">
      <c r="EH71" s="29"/>
      <c r="EI71" s="29"/>
      <c r="EJ71" s="29"/>
    </row>
    <row r="72" spans="1:140" s="30" customFormat="1" ht="55.5" customHeight="1" hidden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H72" s="29"/>
      <c r="EI72" s="29"/>
      <c r="EJ72" s="29"/>
    </row>
    <row r="73" spans="1:158" s="31" customFormat="1" ht="15" hidden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H73" s="81"/>
      <c r="EI73" s="81"/>
      <c r="EJ73" s="81"/>
      <c r="FB73" s="114"/>
    </row>
    <row r="74" spans="1:140" s="32" customFormat="1" ht="15" customHeight="1" hidden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H74" s="81"/>
      <c r="EI74" s="81"/>
      <c r="EJ74" s="81"/>
    </row>
    <row r="75" spans="1:140" s="32" customFormat="1" ht="15" customHeight="1" hidden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H75" s="26"/>
      <c r="EI75" s="26"/>
      <c r="EJ75" s="26"/>
    </row>
    <row r="76" spans="1:140" s="32" customFormat="1" ht="24.75" customHeight="1" hidden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H76" s="30"/>
      <c r="EI76" s="30"/>
      <c r="EJ76" s="30"/>
    </row>
    <row r="77" spans="1:140" s="32" customFormat="1" ht="24.75" customHeight="1" hidden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H77" s="31"/>
      <c r="EI77" s="31"/>
      <c r="EJ77" s="31"/>
    </row>
    <row r="78" spans="1:136" s="32" customFormat="1" ht="15" customHeight="1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</row>
    <row r="79" spans="1:136" s="32" customFormat="1" ht="6" customHeight="1" hidden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</row>
    <row r="80" spans="1:140" s="29" customFormat="1" ht="0.75" customHeight="1" hidden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H80" s="32"/>
      <c r="EI80" s="32"/>
      <c r="EJ80" s="32"/>
    </row>
    <row r="81" spans="138:140" ht="6" customHeight="1" hidden="1">
      <c r="EH81" s="32"/>
      <c r="EI81" s="32"/>
      <c r="EJ81" s="32"/>
    </row>
    <row r="82" spans="1:140" s="29" customFormat="1" ht="15" customHeight="1" hidden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H82" s="32"/>
      <c r="EI82" s="32"/>
      <c r="EJ82" s="32"/>
    </row>
    <row r="83" spans="1:140" s="29" customFormat="1" ht="6" customHeight="1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H83" s="32"/>
      <c r="EI83" s="32"/>
      <c r="EJ83" s="32"/>
    </row>
    <row r="84" spans="1:136" s="29" customFormat="1" ht="15" customHeight="1" hidden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</row>
    <row r="85" ht="10.5" customHeight="1" hidden="1"/>
    <row r="86" spans="1:140" s="30" customFormat="1" ht="45" customHeight="1" hidden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H86" s="29"/>
      <c r="EI86" s="29"/>
      <c r="EJ86" s="29"/>
    </row>
    <row r="87" spans="1:140" s="31" customFormat="1" ht="21" customHeight="1" hidden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H87" s="29"/>
      <c r="EI87" s="29"/>
      <c r="EJ87" s="29"/>
    </row>
    <row r="88" spans="1:140" s="32" customFormat="1" ht="20.25" customHeight="1" hidden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H88" s="29"/>
      <c r="EI88" s="29"/>
      <c r="EJ88" s="29"/>
    </row>
    <row r="89" spans="1:140" s="32" customFormat="1" ht="21" customHeight="1" hidden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H89" s="26"/>
      <c r="EI89" s="26"/>
      <c r="EJ89" s="26"/>
    </row>
    <row r="90" spans="138:140" ht="12" customHeight="1" hidden="1">
      <c r="EH90" s="30"/>
      <c r="EI90" s="30"/>
      <c r="EJ90" s="30"/>
    </row>
    <row r="91" spans="1:140" s="29" customFormat="1" ht="16.5" customHeight="1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H91" s="31"/>
      <c r="EI91" s="31"/>
      <c r="EJ91" s="31"/>
    </row>
    <row r="92" spans="138:140" ht="6" customHeight="1" hidden="1">
      <c r="EH92" s="32"/>
      <c r="EI92" s="32"/>
      <c r="EJ92" s="32"/>
    </row>
    <row r="93" spans="1:174" s="29" customFormat="1" ht="15" hidden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H93" s="32"/>
      <c r="EI93" s="32"/>
      <c r="EJ93" s="32"/>
      <c r="FA93" s="523"/>
      <c r="FB93" s="523"/>
      <c r="FC93" s="523"/>
      <c r="FD93" s="523"/>
      <c r="FE93" s="523"/>
      <c r="FF93" s="523"/>
      <c r="FG93" s="523"/>
      <c r="FH93" s="523"/>
      <c r="FI93" s="523"/>
      <c r="FJ93" s="523"/>
      <c r="FK93" s="523"/>
      <c r="FL93" s="523"/>
      <c r="FM93" s="523"/>
      <c r="FN93" s="523"/>
      <c r="FO93" s="523"/>
      <c r="FP93" s="523"/>
      <c r="FQ93" s="523"/>
      <c r="FR93" s="523"/>
    </row>
    <row r="94" spans="1:140" s="29" customFormat="1" ht="6" customHeight="1" hidden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H94" s="26"/>
      <c r="EI94" s="26"/>
      <c r="EJ94" s="26"/>
    </row>
    <row r="95" spans="1:136" s="29" customFormat="1" ht="15" hidden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</row>
    <row r="96" ht="21" customHeight="1" hidden="1"/>
    <row r="97" spans="1:140" s="30" customFormat="1" ht="47.25" customHeight="1" hidden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H97" s="29"/>
      <c r="EI97" s="29"/>
      <c r="EJ97" s="29"/>
    </row>
    <row r="98" spans="1:140" s="31" customFormat="1" ht="15" hidden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H98" s="29"/>
      <c r="EI98" s="29"/>
      <c r="EJ98" s="29"/>
    </row>
    <row r="99" spans="1:140" s="31" customFormat="1" ht="12.75" customHeight="1" hidden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H99" s="29"/>
      <c r="EI99" s="29"/>
      <c r="EJ99" s="29"/>
    </row>
    <row r="100" spans="1:140" s="31" customFormat="1" ht="15" hidden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H100" s="26"/>
      <c r="EI100" s="26"/>
      <c r="EJ100" s="26"/>
    </row>
    <row r="101" spans="1:140" s="31" customFormat="1" ht="15" hidden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H101" s="30"/>
      <c r="EI101" s="30"/>
      <c r="EJ101" s="30"/>
    </row>
    <row r="102" spans="1:136" s="31" customFormat="1" ht="9.75" customHeight="1" hidden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</row>
    <row r="103" spans="1:136" s="31" customFormat="1" ht="15" hidden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</row>
    <row r="104" spans="138:140" ht="3" customHeight="1" hidden="1">
      <c r="EH104" s="31"/>
      <c r="EI104" s="31"/>
      <c r="EJ104" s="31"/>
    </row>
    <row r="105" spans="1:140" s="29" customFormat="1" ht="15" hidden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H105" s="31"/>
      <c r="EI105" s="31"/>
      <c r="EJ105" s="31"/>
    </row>
    <row r="106" spans="138:140" ht="6" customHeight="1" hidden="1">
      <c r="EH106" s="31"/>
      <c r="EI106" s="31"/>
      <c r="EJ106" s="31"/>
    </row>
    <row r="107" spans="1:140" s="29" customFormat="1" ht="15" hidden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H107" s="31"/>
      <c r="EI107" s="31"/>
      <c r="EJ107" s="31"/>
    </row>
    <row r="108" spans="1:140" s="29" customFormat="1" ht="2.25" customHeight="1" hidden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H108" s="26"/>
      <c r="EI108" s="26"/>
      <c r="EJ108" s="26"/>
    </row>
    <row r="109" spans="1:136" s="29" customFormat="1" ht="2.25" customHeight="1" hidden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</row>
    <row r="110" ht="10.5" customHeight="1" hidden="1"/>
    <row r="111" spans="1:136" s="29" customFormat="1" ht="15" hidden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</row>
    <row r="112" spans="1:136" s="29" customFormat="1" ht="10.5" customHeight="1" hidden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</row>
    <row r="113" spans="137:143" ht="13.5" customHeight="1" hidden="1">
      <c r="EG113" s="81"/>
      <c r="EH113" s="29"/>
      <c r="EI113" s="29"/>
      <c r="EJ113" s="29"/>
      <c r="EK113" s="81"/>
      <c r="EL113" s="81"/>
      <c r="EM113" s="81"/>
    </row>
    <row r="114" spans="137:143" ht="9.75" customHeight="1" hidden="1">
      <c r="EG114" s="42"/>
      <c r="EK114" s="42"/>
      <c r="EL114" s="42"/>
      <c r="EM114" s="42"/>
    </row>
    <row r="115" spans="137:143" ht="12.75" customHeight="1" hidden="1">
      <c r="EG115" s="42"/>
      <c r="EH115" s="29"/>
      <c r="EI115" s="29"/>
      <c r="EJ115" s="29"/>
      <c r="EK115" s="42"/>
      <c r="EL115" s="42"/>
      <c r="EM115" s="42"/>
    </row>
    <row r="116" spans="1:140" s="30" customFormat="1" ht="45" customHeight="1" hidden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H116" s="29"/>
      <c r="EI116" s="29"/>
      <c r="EJ116" s="29"/>
    </row>
    <row r="117" spans="1:140" s="31" customFormat="1" ht="15" hidden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H117" s="81"/>
      <c r="EI117" s="81"/>
      <c r="EJ117" s="81"/>
    </row>
    <row r="118" spans="1:140" s="32" customFormat="1" ht="15" customHeight="1" hidden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H118" s="42"/>
      <c r="EI118" s="42"/>
      <c r="EJ118" s="42"/>
    </row>
    <row r="119" spans="1:140" s="32" customFormat="1" ht="15" customHeight="1" hidden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H119" s="42"/>
      <c r="EI119" s="42"/>
      <c r="EJ119" s="42"/>
    </row>
    <row r="120" spans="1:140" s="32" customFormat="1" ht="15" customHeight="1" hidden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H120" s="30"/>
      <c r="EI120" s="30"/>
      <c r="EJ120" s="30"/>
    </row>
    <row r="121" spans="1:140" s="32" customFormat="1" ht="6" customHeight="1" hidden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H121" s="31"/>
      <c r="EI121" s="31"/>
      <c r="EJ121" s="31"/>
    </row>
    <row r="122" spans="138:140" ht="10.5" customHeight="1" hidden="1">
      <c r="EH122" s="32"/>
      <c r="EI122" s="32"/>
      <c r="EJ122" s="32"/>
    </row>
    <row r="123" spans="1:140" s="29" customFormat="1" ht="15" customHeight="1" hidden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H123" s="32"/>
      <c r="EI123" s="32"/>
      <c r="EJ123" s="32"/>
    </row>
    <row r="124" spans="138:140" ht="10.5" customHeight="1" hidden="1">
      <c r="EH124" s="32"/>
      <c r="EI124" s="32"/>
      <c r="EJ124" s="32"/>
    </row>
    <row r="125" spans="1:140" s="30" customFormat="1" ht="45" customHeight="1" hidden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H125" s="32"/>
      <c r="EI125" s="32"/>
      <c r="EJ125" s="32"/>
    </row>
    <row r="126" spans="1:140" s="31" customFormat="1" ht="12.75" customHeight="1" hidden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H126" s="26"/>
      <c r="EI126" s="26"/>
      <c r="EJ126" s="26"/>
    </row>
    <row r="127" spans="1:140" s="32" customFormat="1" ht="15" customHeight="1" hidden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H127" s="29"/>
      <c r="EI127" s="29"/>
      <c r="EJ127" s="29"/>
    </row>
    <row r="128" spans="1:140" s="32" customFormat="1" ht="15" customHeight="1" hidden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H128" s="26"/>
      <c r="EI128" s="26"/>
      <c r="EJ128" s="26"/>
    </row>
    <row r="129" spans="138:140" ht="10.5" customHeight="1" hidden="1">
      <c r="EH129" s="30"/>
      <c r="EI129" s="30"/>
      <c r="EJ129" s="30"/>
    </row>
    <row r="130" spans="1:140" s="29" customFormat="1" ht="14.2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H130" s="31"/>
      <c r="EI130" s="31"/>
      <c r="EJ130" s="31"/>
    </row>
    <row r="131" spans="1:140" s="29" customFormat="1" ht="8.25" customHeight="1" hidden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H131" s="32"/>
      <c r="EI131" s="32"/>
      <c r="EJ131" s="32"/>
    </row>
    <row r="132" spans="1:136" s="32" customFormat="1" ht="26.25" customHeight="1" hidden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</row>
    <row r="133" spans="1:140" s="32" customFormat="1" ht="3" customHeight="1" hidden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H133" s="26"/>
      <c r="EI133" s="26"/>
      <c r="EJ133" s="26"/>
    </row>
    <row r="134" spans="1:140" s="32" customFormat="1" ht="18.75" customHeight="1" hidden="1" thickBo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H134" s="29"/>
      <c r="EI134" s="29"/>
      <c r="EJ134" s="29"/>
    </row>
    <row r="135" spans="1:140" s="32" customFormat="1" ht="39" customHeight="1" hidden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H135" s="29"/>
      <c r="EI135" s="29"/>
      <c r="EJ135" s="29"/>
    </row>
    <row r="136" spans="1:136" s="32" customFormat="1" ht="15" customHeight="1" hidden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</row>
    <row r="137" spans="1:136" s="32" customFormat="1" ht="21.75" customHeight="1" hidden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</row>
    <row r="138" spans="1:136" s="32" customFormat="1" ht="12.75" customHeight="1" hidden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</row>
    <row r="139" spans="1:136" s="32" customFormat="1" ht="12.75" customHeight="1" hidden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</row>
    <row r="140" spans="1:136" s="32" customFormat="1" ht="12.75" customHeight="1" hidden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</row>
    <row r="141" spans="138:140" ht="12" customHeight="1" hidden="1">
      <c r="EH141" s="32"/>
      <c r="EI141" s="32"/>
      <c r="EJ141" s="32"/>
    </row>
    <row r="142" spans="138:140" ht="8.25" customHeight="1" hidden="1">
      <c r="EH142" s="32"/>
      <c r="EI142" s="32"/>
      <c r="EJ142" s="32"/>
    </row>
    <row r="143" spans="1:140" s="29" customFormat="1" ht="17.25" customHeight="1" hidden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H143" s="32"/>
      <c r="EI143" s="32"/>
      <c r="EJ143" s="32"/>
    </row>
    <row r="144" spans="138:140" ht="16.5" customHeight="1" hidden="1">
      <c r="EH144" s="32"/>
      <c r="EI144" s="32"/>
      <c r="EJ144" s="32"/>
    </row>
    <row r="145" spans="1:140" s="30" customFormat="1" ht="15" customHeight="1" hidden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H145" s="26"/>
      <c r="EI145" s="26"/>
      <c r="EJ145" s="26"/>
    </row>
    <row r="146" spans="1:140" s="31" customFormat="1" ht="12.75" customHeight="1" hidden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H146" s="26"/>
      <c r="EI146" s="26"/>
      <c r="EJ146" s="26"/>
    </row>
    <row r="147" spans="1:140" s="32" customFormat="1" ht="19.5" customHeight="1" hidden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H147" s="29"/>
      <c r="EI147" s="29"/>
      <c r="EJ147" s="29"/>
    </row>
    <row r="148" spans="1:140" s="32" customFormat="1" ht="11.25" customHeight="1" hidden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H148" s="26"/>
      <c r="EI148" s="26"/>
      <c r="EJ148" s="26"/>
    </row>
    <row r="149" spans="138:140" ht="12" customHeight="1" hidden="1">
      <c r="EH149" s="30"/>
      <c r="EI149" s="30"/>
      <c r="EJ149" s="30"/>
    </row>
    <row r="150" spans="1:140" s="29" customFormat="1" ht="36.7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H150" s="31"/>
      <c r="EI150" s="31"/>
      <c r="EJ150" s="31"/>
    </row>
    <row r="151" spans="1:140" s="29" customFormat="1" ht="15" hidden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H151" s="32"/>
      <c r="EI151" s="32"/>
      <c r="EJ151" s="32"/>
    </row>
    <row r="152" spans="138:140" ht="13.5" customHeight="1" hidden="1">
      <c r="EH152" s="32"/>
      <c r="EI152" s="32"/>
      <c r="EJ152" s="32"/>
    </row>
    <row r="153" ht="8.25" customHeight="1" hidden="1"/>
    <row r="154" spans="138:140" ht="14.25" customHeight="1" hidden="1">
      <c r="EH154" s="29"/>
      <c r="EI154" s="29"/>
      <c r="EJ154" s="29"/>
    </row>
    <row r="155" spans="1:140" s="30" customFormat="1" ht="29.25" customHeight="1" hidden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H155" s="29"/>
      <c r="EI155" s="29"/>
      <c r="EJ155" s="29"/>
    </row>
    <row r="156" spans="1:140" s="31" customFormat="1" ht="15" hidden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H156" s="26"/>
      <c r="EI156" s="26"/>
      <c r="EJ156" s="26"/>
    </row>
    <row r="157" spans="1:140" s="32" customFormat="1" ht="0.75" customHeight="1" hidden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H157" s="26"/>
      <c r="EI157" s="26"/>
      <c r="EJ157" s="26"/>
    </row>
    <row r="158" spans="1:140" s="32" customFormat="1" ht="25.5" customHeight="1" hidden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H158" s="26"/>
      <c r="EI158" s="26"/>
      <c r="EJ158" s="26"/>
    </row>
    <row r="159" spans="1:140" s="32" customFormat="1" ht="25.5" customHeight="1" hidden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H159" s="30"/>
      <c r="EI159" s="30"/>
      <c r="EJ159" s="30"/>
    </row>
    <row r="160" spans="1:140" s="32" customFormat="1" ht="25.5" customHeight="1" hidden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H160" s="31"/>
      <c r="EI160" s="31"/>
      <c r="EJ160" s="31"/>
    </row>
    <row r="161" spans="1:136" s="32" customFormat="1" ht="27" customHeight="1" hidden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</row>
    <row r="162" spans="1:136" s="32" customFormat="1" ht="27.75" customHeight="1" hidden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</row>
    <row r="163" spans="138:140" ht="36.75" customHeight="1" hidden="1">
      <c r="EH163" s="32"/>
      <c r="EI163" s="32"/>
      <c r="EJ163" s="32"/>
    </row>
    <row r="164" spans="1:136" s="32" customFormat="1" ht="29.25" customHeight="1" hidden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</row>
    <row r="165" spans="1:136" s="32" customFormat="1" ht="25.5" customHeight="1" hidden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</row>
    <row r="166" spans="1:136" s="32" customFormat="1" ht="25.5" customHeight="1" hidden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</row>
    <row r="167" spans="1:140" s="32" customFormat="1" ht="25.5" customHeight="1" hidden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H167" s="26"/>
      <c r="EI167" s="26"/>
      <c r="EJ167" s="26"/>
    </row>
    <row r="168" spans="1:136" s="32" customFormat="1" ht="25.5" customHeight="1" hidden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</row>
    <row r="169" spans="1:136" s="32" customFormat="1" ht="25.5" customHeight="1" hidden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</row>
    <row r="170" spans="1:136" s="32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</row>
    <row r="171" spans="1:136" s="32" customFormat="1" ht="15" customHeight="1" hidden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</row>
    <row r="172" spans="1:140" s="29" customFormat="1" ht="15" hidden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H172" s="32"/>
      <c r="EI172" s="32"/>
      <c r="EJ172" s="32"/>
    </row>
    <row r="173" spans="1:140" s="29" customFormat="1" ht="9.75" customHeight="1" hidden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H173" s="32"/>
      <c r="EI173" s="32"/>
      <c r="EJ173" s="32"/>
    </row>
    <row r="174" spans="138:140" ht="28.5" customHeight="1" hidden="1">
      <c r="EH174" s="32"/>
      <c r="EI174" s="32"/>
      <c r="EJ174" s="32"/>
    </row>
    <row r="175" spans="138:140" ht="8.25" customHeight="1" hidden="1">
      <c r="EH175" s="32"/>
      <c r="EI175" s="32"/>
      <c r="EJ175" s="32"/>
    </row>
    <row r="176" spans="138:140" ht="14.25" customHeight="1" hidden="1">
      <c r="EH176" s="29"/>
      <c r="EI176" s="29"/>
      <c r="EJ176" s="29"/>
    </row>
    <row r="177" spans="138:140" ht="30" customHeight="1" hidden="1">
      <c r="EH177" s="29"/>
      <c r="EI177" s="29"/>
      <c r="EJ177" s="29"/>
    </row>
    <row r="178" spans="1:140" s="24" customFormat="1" ht="12.75" customHeight="1" hidden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H178" s="26"/>
      <c r="EI178" s="26"/>
      <c r="EJ178" s="26"/>
    </row>
    <row r="179" ht="15" customHeight="1" hidden="1"/>
    <row r="180" ht="24.75" customHeight="1" hidden="1"/>
    <row r="181" ht="1.5" customHeight="1" hidden="1"/>
    <row r="182" spans="138:140" ht="15" customHeight="1" hidden="1">
      <c r="EH182" s="24"/>
      <c r="EI182" s="24"/>
      <c r="EJ182" s="24"/>
    </row>
    <row r="183" ht="30" customHeight="1" hidden="1"/>
    <row r="184" ht="30" customHeight="1" hidden="1"/>
    <row r="185" ht="30" customHeight="1" hidden="1"/>
    <row r="186" ht="30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24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5.25" customHeight="1" hidden="1"/>
    <row r="207" ht="2.25" customHeight="1" hidden="1"/>
    <row r="208" ht="15" customHeight="1" hidden="1"/>
    <row r="209" spans="1:140" s="29" customFormat="1" ht="20.25" customHeight="1" hidden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H209" s="26"/>
      <c r="EI209" s="26"/>
      <c r="EJ209" s="26"/>
    </row>
    <row r="210" spans="1:140" s="29" customFormat="1" ht="10.5" customHeight="1" hidden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H210" s="26"/>
      <c r="EI210" s="26"/>
      <c r="EJ210" s="26"/>
    </row>
    <row r="211" spans="1:140" s="29" customFormat="1" ht="21" customHeight="1" hidden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H211" s="26"/>
      <c r="EI211" s="26"/>
      <c r="EJ211" s="26"/>
    </row>
    <row r="212" spans="1:140" s="29" customFormat="1" ht="27" customHeight="1" hidden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H212" s="26"/>
      <c r="EI212" s="26"/>
      <c r="EJ212" s="26"/>
    </row>
    <row r="213" spans="138:140" ht="18.75" customHeight="1" hidden="1">
      <c r="EH213" s="29"/>
      <c r="EI213" s="29"/>
      <c r="EJ213" s="29"/>
    </row>
    <row r="214" spans="1:140" s="30" customFormat="1" ht="30" customHeight="1" hidden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H214" s="29"/>
      <c r="EI214" s="29"/>
      <c r="EJ214" s="29"/>
    </row>
    <row r="215" spans="1:140" s="31" customFormat="1" ht="12.75" customHeight="1" hidden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H215" s="29"/>
      <c r="EI215" s="29"/>
      <c r="EJ215" s="29"/>
    </row>
    <row r="216" spans="1:140" s="32" customFormat="1" ht="30.75" customHeight="1" hidden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H216" s="29"/>
      <c r="EI216" s="29"/>
      <c r="EJ216" s="29"/>
    </row>
    <row r="217" spans="1:140" s="32" customFormat="1" ht="23.25" customHeight="1" hidden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H217" s="26"/>
      <c r="EI217" s="26"/>
      <c r="EJ217" s="26"/>
    </row>
    <row r="218" spans="1:140" s="32" customFormat="1" ht="15" customHeight="1" hidden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H218" s="30"/>
      <c r="EI218" s="30"/>
      <c r="EJ218" s="30"/>
    </row>
    <row r="219" spans="1:140" s="32" customFormat="1" ht="14.25" customHeight="1" hidden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H219" s="31"/>
      <c r="EI219" s="31"/>
      <c r="EJ219" s="31"/>
    </row>
    <row r="220" spans="138:140" ht="12" customHeight="1" hidden="1">
      <c r="EH220" s="32"/>
      <c r="EI220" s="32"/>
      <c r="EJ220" s="32"/>
    </row>
    <row r="221" spans="138:140" ht="12" customHeight="1" hidden="1">
      <c r="EH221" s="32"/>
      <c r="EI221" s="32"/>
      <c r="EJ221" s="32"/>
    </row>
    <row r="222" spans="138:140" ht="12" customHeight="1" hidden="1">
      <c r="EH222" s="32"/>
      <c r="EI222" s="32"/>
      <c r="EJ222" s="32"/>
    </row>
    <row r="223" spans="138:140" ht="15" customHeight="1" hidden="1">
      <c r="EH223" s="32"/>
      <c r="EI223" s="32"/>
      <c r="EJ223" s="32"/>
    </row>
    <row r="224" ht="26.25" customHeight="1" hidden="1"/>
    <row r="225" ht="13.5" customHeight="1" hidden="1"/>
    <row r="226" ht="26.25" customHeight="1" hidden="1"/>
    <row r="227" ht="17.25" customHeight="1" hidden="1"/>
    <row r="228" spans="1:140" s="32" customFormat="1" ht="15" customHeight="1" hidden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H228" s="26"/>
      <c r="EI228" s="26"/>
      <c r="EJ228" s="26"/>
    </row>
    <row r="229" spans="1:140" s="32" customFormat="1" ht="15" customHeight="1" hidden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H229" s="26"/>
      <c r="EI229" s="26"/>
      <c r="EJ229" s="26"/>
    </row>
    <row r="230" spans="1:140" s="32" customFormat="1" ht="15" customHeight="1" hidden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H230" s="26"/>
      <c r="EI230" s="26"/>
      <c r="EJ230" s="26"/>
    </row>
    <row r="231" spans="1:140" s="32" customFormat="1" ht="15" customHeight="1" hidden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H231" s="26"/>
      <c r="EI231" s="26"/>
      <c r="EJ231" s="26"/>
    </row>
    <row r="232" spans="1:136" s="32" customFormat="1" ht="15" customHeight="1" hidden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</row>
    <row r="233" spans="138:140" ht="14.25" customHeight="1" hidden="1">
      <c r="EH233" s="32"/>
      <c r="EI233" s="32"/>
      <c r="EJ233" s="32"/>
    </row>
    <row r="234" spans="138:140" ht="14.25" customHeight="1" hidden="1">
      <c r="EH234" s="32"/>
      <c r="EI234" s="32"/>
      <c r="EJ234" s="32"/>
    </row>
    <row r="235" spans="138:140" ht="16.5" customHeight="1" hidden="1">
      <c r="EH235" s="32"/>
      <c r="EI235" s="32"/>
      <c r="EJ235" s="32"/>
    </row>
    <row r="236" spans="138:140" ht="16.5" customHeight="1" hidden="1" thickBot="1">
      <c r="EH236" s="32"/>
      <c r="EI236" s="32"/>
      <c r="EJ236" s="32"/>
    </row>
    <row r="237" ht="24" customHeight="1" hidden="1"/>
    <row r="238" ht="16.5" customHeight="1" hidden="1"/>
    <row r="239" ht="16.5" customHeight="1" hidden="1"/>
    <row r="240" ht="16.5" customHeight="1" hidden="1"/>
    <row r="241" ht="16.5" customHeight="1" hidden="1"/>
    <row r="242" ht="16.5" customHeight="1" hidden="1"/>
    <row r="243" ht="16.5" customHeight="1" hidden="1"/>
    <row r="244" ht="16.5" customHeight="1" hidden="1"/>
    <row r="245" ht="16.5" customHeight="1" hidden="1"/>
    <row r="246" ht="16.5" customHeight="1" hidden="1" thickBot="1"/>
    <row r="247" ht="16.5" customHeight="1" hidden="1"/>
    <row r="248" ht="18.75" customHeight="1" hidden="1"/>
    <row r="249" spans="1:140" s="30" customFormat="1" ht="3" customHeight="1" hidden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H249" s="26"/>
      <c r="EI249" s="26"/>
      <c r="EJ249" s="26"/>
    </row>
    <row r="250" spans="1:140" s="31" customFormat="1" ht="12.75" customHeight="1" hidden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H250" s="26"/>
      <c r="EI250" s="26"/>
      <c r="EJ250" s="26"/>
    </row>
    <row r="251" spans="1:140" s="31" customFormat="1" ht="12.75" customHeight="1" hidden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H251" s="26"/>
      <c r="EI251" s="26"/>
      <c r="EJ251" s="26"/>
    </row>
    <row r="252" spans="1:140" s="32" customFormat="1" ht="15" customHeight="1" hidden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H252" s="26"/>
      <c r="EI252" s="26"/>
      <c r="EJ252" s="26"/>
    </row>
    <row r="253" spans="1:140" s="32" customFormat="1" ht="15" customHeight="1" hidden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H253" s="30"/>
      <c r="EI253" s="30"/>
      <c r="EJ253" s="30"/>
    </row>
    <row r="254" spans="1:140" s="32" customFormat="1" ht="15" customHeight="1" hidden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H254" s="31"/>
      <c r="EI254" s="31"/>
      <c r="EJ254" s="31"/>
    </row>
    <row r="255" spans="1:140" s="32" customFormat="1" ht="15" customHeight="1" hidden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H255" s="31"/>
      <c r="EI255" s="31"/>
      <c r="EJ255" s="31"/>
    </row>
    <row r="256" spans="1:136" s="32" customFormat="1" ht="15" customHeight="1" hidden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</row>
    <row r="257" spans="1:136" s="32" customFormat="1" ht="15" customHeight="1" hidden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</row>
    <row r="258" spans="1:136" s="32" customFormat="1" ht="14.25" customHeight="1" hidden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</row>
    <row r="259" spans="138:140" ht="27" customHeight="1" hidden="1">
      <c r="EH259" s="32"/>
      <c r="EI259" s="32"/>
      <c r="EJ259" s="32"/>
    </row>
    <row r="260" spans="138:140" ht="17.25" customHeight="1" hidden="1">
      <c r="EH260" s="32"/>
      <c r="EI260" s="32"/>
      <c r="EJ260" s="32"/>
    </row>
    <row r="261" spans="138:140" ht="29.25" customHeight="1" hidden="1">
      <c r="EH261" s="32"/>
      <c r="EI261" s="32"/>
      <c r="EJ261" s="32"/>
    </row>
    <row r="262" spans="138:140" ht="15" customHeight="1" hidden="1">
      <c r="EH262" s="32"/>
      <c r="EI262" s="32"/>
      <c r="EJ262" s="32"/>
    </row>
    <row r="263" ht="17.25" customHeight="1" hidden="1"/>
    <row r="264" ht="17.25" customHeight="1" hidden="1"/>
    <row r="265" ht="13.5" customHeight="1" hidden="1"/>
    <row r="266" ht="12" customHeight="1" hidden="1"/>
    <row r="267" ht="12" customHeight="1" hidden="1"/>
    <row r="268" ht="13.5" customHeight="1" hidden="1"/>
    <row r="269" ht="15" customHeight="1" hidden="1"/>
    <row r="270" ht="15" customHeight="1" hidden="1"/>
  </sheetData>
  <sheetProtection/>
  <mergeCells count="70">
    <mergeCell ref="A9:CZ9"/>
    <mergeCell ref="A4:G4"/>
    <mergeCell ref="H4:BC4"/>
    <mergeCell ref="BD4:BS4"/>
    <mergeCell ref="BT4:CI4"/>
    <mergeCell ref="CJ4:DA4"/>
    <mergeCell ref="A5:G5"/>
    <mergeCell ref="H5:BC5"/>
    <mergeCell ref="BD5:BS5"/>
    <mergeCell ref="BT5:CI5"/>
    <mergeCell ref="A15:G15"/>
    <mergeCell ref="CJ5:DA5"/>
    <mergeCell ref="A6:G7"/>
    <mergeCell ref="H6:BC7"/>
    <mergeCell ref="CJ6:DA6"/>
    <mergeCell ref="BD7:BS7"/>
    <mergeCell ref="BT7:CI7"/>
    <mergeCell ref="H15:BC15"/>
    <mergeCell ref="BD15:BS15"/>
    <mergeCell ref="BT15:CI15"/>
    <mergeCell ref="BE17:BS20"/>
    <mergeCell ref="BT17:CI17"/>
    <mergeCell ref="CJ17:DE17"/>
    <mergeCell ref="BT18:CI18"/>
    <mergeCell ref="CJ18:DE18"/>
    <mergeCell ref="BT19:CI19"/>
    <mergeCell ref="CJ19:DE19"/>
    <mergeCell ref="DF17:DV17"/>
    <mergeCell ref="DW17:EJ17"/>
    <mergeCell ref="DF18:DV18"/>
    <mergeCell ref="DW18:EJ18"/>
    <mergeCell ref="DF19:DV19"/>
    <mergeCell ref="DW19:EJ19"/>
    <mergeCell ref="BE21:EJ24"/>
    <mergeCell ref="CJ7:DA7"/>
    <mergeCell ref="BT20:CI20"/>
    <mergeCell ref="CJ20:DE20"/>
    <mergeCell ref="DF20:DV20"/>
    <mergeCell ref="CJ13:DA13"/>
    <mergeCell ref="CJ12:DA12"/>
    <mergeCell ref="CJ8:DA8"/>
    <mergeCell ref="DW20:EJ20"/>
    <mergeCell ref="CJ14:CZ14"/>
    <mergeCell ref="CJ15:CZ15"/>
    <mergeCell ref="A12:G12"/>
    <mergeCell ref="H12:BC12"/>
    <mergeCell ref="BD12:BS12"/>
    <mergeCell ref="BT12:CI12"/>
    <mergeCell ref="A13:G14"/>
    <mergeCell ref="H13:BC14"/>
    <mergeCell ref="BD13:BS13"/>
    <mergeCell ref="BT13:CI13"/>
    <mergeCell ref="BD14:BS14"/>
    <mergeCell ref="BT14:CI14"/>
    <mergeCell ref="A10:DA10"/>
    <mergeCell ref="A11:G11"/>
    <mergeCell ref="H11:BC11"/>
    <mergeCell ref="BD11:BS11"/>
    <mergeCell ref="BT11:CI11"/>
    <mergeCell ref="CJ11:DA11"/>
    <mergeCell ref="A2:CZ2"/>
    <mergeCell ref="FA93:FR93"/>
    <mergeCell ref="A1:AO1"/>
    <mergeCell ref="A8:G8"/>
    <mergeCell ref="H8:BC8"/>
    <mergeCell ref="BD8:BS8"/>
    <mergeCell ref="BT8:CI8"/>
    <mergeCell ref="A3:BL3"/>
    <mergeCell ref="BD6:BS6"/>
    <mergeCell ref="BT6:CI6"/>
  </mergeCells>
  <printOptions/>
  <pageMargins left="0.7" right="0.7" top="0.75" bottom="0.75" header="0.3" footer="0.3"/>
  <pageSetup horizontalDpi="360" verticalDpi="36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Пользователь Windows</cp:lastModifiedBy>
  <cp:lastPrinted>2020-01-14T10:26:22Z</cp:lastPrinted>
  <dcterms:created xsi:type="dcterms:W3CDTF">2016-11-15T11:35:14Z</dcterms:created>
  <dcterms:modified xsi:type="dcterms:W3CDTF">2020-01-15T06:04:42Z</dcterms:modified>
  <cp:category/>
  <cp:version/>
  <cp:contentType/>
  <cp:contentStatus/>
</cp:coreProperties>
</file>